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EF-Sample" sheetId="1" r:id="rId1"/>
    <sheet name="EF 2005-06" sheetId="2" r:id="rId2"/>
    <sheet name="EF 2006-7" sheetId="3" r:id="rId3"/>
    <sheet name="&lt;45GWhTH" sheetId="4" r:id="rId4"/>
    <sheet name="Measure I ER" sheetId="5" r:id="rId5"/>
    <sheet name="Measure IIER" sheetId="6" r:id="rId6"/>
  </sheets>
  <definedNames>
    <definedName name="CDDATE">'Measure I ER'!$A$7:$A$798</definedName>
  </definedNames>
  <calcPr fullCalcOnLoad="1"/>
</workbook>
</file>

<file path=xl/sharedStrings.xml><?xml version="1.0" encoding="utf-8"?>
<sst xmlns="http://schemas.openxmlformats.org/spreadsheetml/2006/main" count="354" uniqueCount="125">
  <si>
    <t xml:space="preserve">Power consumption of compressors </t>
  </si>
  <si>
    <t xml:space="preserve">Quantity of air generated by compressor </t>
  </si>
  <si>
    <t>Sp power cons in project scenario</t>
  </si>
  <si>
    <t>Reduction in sp. power consumption</t>
  </si>
  <si>
    <t xml:space="preserve">Reduction in daily power cons due to project activity </t>
  </si>
  <si>
    <t>Emission factor for CPP power</t>
  </si>
  <si>
    <t xml:space="preserve">Emmission reduction </t>
  </si>
  <si>
    <t>kWh</t>
  </si>
  <si>
    <t>Nm3</t>
  </si>
  <si>
    <t>kWh/Nm3</t>
  </si>
  <si>
    <t>t CO2/MWh</t>
  </si>
  <si>
    <t>t CO2</t>
  </si>
  <si>
    <t>Date</t>
  </si>
  <si>
    <t xml:space="preserve">Quantity of biogas consumed in heater </t>
  </si>
  <si>
    <t xml:space="preserve">Methane content in biogas </t>
  </si>
  <si>
    <t>Energy content of biogas</t>
  </si>
  <si>
    <t>Fuel oil energy saved equivalent to biogas used</t>
  </si>
  <si>
    <t>Emission reduction</t>
  </si>
  <si>
    <t>Project emission</t>
  </si>
  <si>
    <t>Net Emission reduction</t>
  </si>
  <si>
    <t>fraction</t>
  </si>
  <si>
    <t>MJ</t>
  </si>
  <si>
    <t>Project power consumption</t>
  </si>
  <si>
    <t>MWh</t>
  </si>
  <si>
    <t>baseline emission</t>
  </si>
  <si>
    <t>Measure I :</t>
  </si>
  <si>
    <t>Measure II :</t>
  </si>
  <si>
    <t>For the period :</t>
  </si>
  <si>
    <t>a</t>
  </si>
  <si>
    <t>b</t>
  </si>
  <si>
    <t>c</t>
  </si>
  <si>
    <t>d</t>
  </si>
  <si>
    <t>e</t>
  </si>
  <si>
    <t>f</t>
  </si>
  <si>
    <t>Sp power cons in project scenario (a/b)</t>
  </si>
  <si>
    <t>g</t>
  </si>
  <si>
    <t>Reduction in power cons due to project activity  (b  x  e)</t>
  </si>
  <si>
    <t>Sp power consumption in baseline case (refer Section B.5. of PDD for baseline calculations)</t>
  </si>
  <si>
    <t>Sp power consumption in baseline case</t>
  </si>
  <si>
    <t>For the same period as for Measure I :</t>
  </si>
  <si>
    <t>Calorific value of methane</t>
  </si>
  <si>
    <t>Reduction in energy consumption due to Measure I (f/10^6)</t>
  </si>
  <si>
    <t>Energy saved through use of biogas (a  x  b  x  c)</t>
  </si>
  <si>
    <t>Reduction in energy consumption through Measure II (d/3600)</t>
  </si>
  <si>
    <t>For conversion factor from electrical to thermal :</t>
  </si>
  <si>
    <t>TJ</t>
  </si>
  <si>
    <t>Fuel oil energy consumption in CPP</t>
  </si>
  <si>
    <t>Naphtha energy consumption in CPP</t>
  </si>
  <si>
    <t>Power generated in CPP</t>
  </si>
  <si>
    <t>TJ/MWh</t>
  </si>
  <si>
    <t>GWh/MWh</t>
  </si>
  <si>
    <t>Total reduction in energy consumption :</t>
  </si>
  <si>
    <t>h</t>
  </si>
  <si>
    <t>i</t>
  </si>
  <si>
    <t>j</t>
  </si>
  <si>
    <t>Total energy consumption (h + i)</t>
  </si>
  <si>
    <t>k</t>
  </si>
  <si>
    <t>l</t>
  </si>
  <si>
    <t>m</t>
  </si>
  <si>
    <t>Specific energy consumption for power generation (j / k)</t>
  </si>
  <si>
    <t>Reduction in energy consumption due to Measure I  (g  x  l)</t>
  </si>
  <si>
    <t>n</t>
  </si>
  <si>
    <t>o</t>
  </si>
  <si>
    <t>p</t>
  </si>
  <si>
    <t>q</t>
  </si>
  <si>
    <t>r</t>
  </si>
  <si>
    <t>s</t>
  </si>
  <si>
    <r>
      <t>GWh</t>
    </r>
    <r>
      <rPr>
        <vertAlign val="subscript"/>
        <sz val="10"/>
        <rFont val="Arial"/>
        <family val="2"/>
      </rPr>
      <t>E</t>
    </r>
  </si>
  <si>
    <r>
      <t>GWh</t>
    </r>
    <r>
      <rPr>
        <vertAlign val="subscript"/>
        <sz val="10"/>
        <rFont val="Arial"/>
        <family val="2"/>
      </rPr>
      <t>TH</t>
    </r>
  </si>
  <si>
    <r>
      <t>TJ/Nm</t>
    </r>
    <r>
      <rPr>
        <vertAlign val="superscript"/>
        <sz val="10"/>
        <rFont val="Arial"/>
        <family val="2"/>
      </rPr>
      <t>3</t>
    </r>
  </si>
  <si>
    <r>
      <t>Nm</t>
    </r>
    <r>
      <rPr>
        <vertAlign val="superscript"/>
        <sz val="10"/>
        <rFont val="Arial"/>
        <family val="2"/>
      </rPr>
      <t>3</t>
    </r>
  </si>
  <si>
    <r>
      <t>kWh/Nm</t>
    </r>
    <r>
      <rPr>
        <vertAlign val="superscript"/>
        <sz val="10"/>
        <rFont val="Arial"/>
        <family val="2"/>
      </rPr>
      <t>3</t>
    </r>
  </si>
  <si>
    <t>CALCULATION OF TOTAL REDUCTION IN ENERGY CONSUMPTION BY MEASURE I + II</t>
  </si>
  <si>
    <t>22.09.05 to 21.09.06</t>
  </si>
  <si>
    <t>SN</t>
  </si>
  <si>
    <t>Parameter</t>
  </si>
  <si>
    <t>Units</t>
  </si>
  <si>
    <t>Value</t>
  </si>
  <si>
    <t xml:space="preserve"> a.</t>
  </si>
  <si>
    <t>Fuel oil consumed in auxiliary boilers</t>
  </si>
  <si>
    <t>T</t>
  </si>
  <si>
    <t>b.</t>
  </si>
  <si>
    <t>Steam generated in auxiliary boilers</t>
  </si>
  <si>
    <t>c.</t>
  </si>
  <si>
    <t>Specific fuel oil consumption in auxiliary boiler (a/b)</t>
  </si>
  <si>
    <t xml:space="preserve">T / T </t>
  </si>
  <si>
    <t>Naphtha consumed in HRSGs</t>
  </si>
  <si>
    <t>Steam generated in HRSGs</t>
  </si>
  <si>
    <t>Specific naphtha consumption in HRSGs (d/e)</t>
  </si>
  <si>
    <t>Total Steam consumed in STG</t>
  </si>
  <si>
    <t>steam in STG from aux boiler</t>
  </si>
  <si>
    <t xml:space="preserve">i </t>
  </si>
  <si>
    <t>steam to STG from HSRG</t>
  </si>
  <si>
    <t>FO consumed for power in STG (c x h)</t>
  </si>
  <si>
    <t>IPCC default calorific value of FO</t>
  </si>
  <si>
    <t>TJ/1000t</t>
  </si>
  <si>
    <t>Energy from FO for power generation (j x k)</t>
  </si>
  <si>
    <t>IPCC default emission factor for FO</t>
  </si>
  <si>
    <t>t C/TJ</t>
  </si>
  <si>
    <t>Oxidation factor for FO (IPCC)</t>
  </si>
  <si>
    <t>Fuel oil emission factor (m x n x 44 / 12)</t>
  </si>
  <si>
    <t>t CO2/TJ</t>
  </si>
  <si>
    <t>Emission from FO combustion (l x o)</t>
  </si>
  <si>
    <t>t CO2/yr</t>
  </si>
  <si>
    <t>Naphtha consumed for power in STG (i x f)</t>
  </si>
  <si>
    <t>IPCC default calorific value of naphtha</t>
  </si>
  <si>
    <t>Energy from naphtha for power generation (q x r)</t>
  </si>
  <si>
    <t>t</t>
  </si>
  <si>
    <t>IPCC default emission factor for naphtha</t>
  </si>
  <si>
    <t>u</t>
  </si>
  <si>
    <t>Oxidation factor for Naphtha (IPCC)</t>
  </si>
  <si>
    <t>v</t>
  </si>
  <si>
    <t>Naphtha emission factor (t x u x 44 / 12)</t>
  </si>
  <si>
    <t>w</t>
  </si>
  <si>
    <t>Emission from Naphtha combustion (s x v)</t>
  </si>
  <si>
    <t>x</t>
  </si>
  <si>
    <t>Total emission (FO + Naphtha) ( p + w)</t>
  </si>
  <si>
    <t>y</t>
  </si>
  <si>
    <t>Power generated in STG</t>
  </si>
  <si>
    <t>MWh/yr</t>
  </si>
  <si>
    <t>z</t>
  </si>
  <si>
    <t>Emission factor for CPP power (x / y)</t>
  </si>
  <si>
    <t>SAMPLE CALCULATION FOR EMISSION FACTOR</t>
  </si>
  <si>
    <t>CALCULATION OF EMISSION FACTOR (APR'06-SEP06)</t>
  </si>
  <si>
    <t>CALCULATION OF EMISSION FACTOR (APR'05 - MAR'06)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</si>
</sst>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dd\-mmm\-yy"/>
    <numFmt numFmtId="167" formatCode="0.0"/>
    <numFmt numFmtId="168" formatCode="0.000"/>
    <numFmt numFmtId="169" formatCode="0.0000"/>
    <numFmt numFmtId="170" formatCode="0.0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00000"/>
    <numFmt numFmtId="176" formatCode="0.0000000"/>
    <numFmt numFmtId="177" formatCode="0.000000"/>
    <numFmt numFmtId="178" formatCode="0.0000000000000"/>
    <numFmt numFmtId="179" formatCode="0.000000000000"/>
    <numFmt numFmtId="180" formatCode="0.00000000000"/>
    <numFmt numFmtId="181" formatCode="0.0000000000"/>
    <numFmt numFmtId="182" formatCode="0.000000000"/>
    <numFmt numFmtId="183" formatCode="mmm\-yyyy"/>
    <numFmt numFmtId="184" formatCode="0.00000000000000"/>
    <numFmt numFmtId="185" formatCode="0.000000000000000"/>
    <numFmt numFmtId="186" formatCode="0.0000000000000000"/>
    <numFmt numFmtId="187" formatCode="0.00000000000000000"/>
    <numFmt numFmtId="188" formatCode="0.000000000000000000"/>
    <numFmt numFmtId="189" formatCode="0.000000000000000000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2" borderId="1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65" fontId="0" fillId="0" borderId="1" xfId="0" applyNumberFormat="1" applyBorder="1" applyAlignment="1">
      <alignment/>
    </xf>
    <xf numFmtId="167" fontId="0" fillId="0" borderId="1" xfId="0" applyNumberFormat="1" applyBorder="1" applyAlignment="1">
      <alignment/>
    </xf>
    <xf numFmtId="167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1" fontId="0" fillId="0" borderId="0" xfId="0" applyNumberFormat="1" applyAlignment="1">
      <alignment/>
    </xf>
    <xf numFmtId="168" fontId="0" fillId="0" borderId="1" xfId="0" applyNumberFormat="1" applyBorder="1" applyAlignment="1">
      <alignment/>
    </xf>
    <xf numFmtId="0" fontId="0" fillId="3" borderId="1" xfId="0" applyFill="1" applyBorder="1" applyAlignment="1">
      <alignment horizontal="center" vertical="top" wrapText="1"/>
    </xf>
    <xf numFmtId="165" fontId="0" fillId="0" borderId="3" xfId="0" applyNumberFormat="1" applyBorder="1" applyAlignment="1">
      <alignment/>
    </xf>
    <xf numFmtId="0" fontId="0" fillId="3" borderId="1" xfId="0" applyFill="1" applyBorder="1" applyAlignment="1">
      <alignment horizontal="center"/>
    </xf>
    <xf numFmtId="1" fontId="0" fillId="0" borderId="1" xfId="0" applyNumberFormat="1" applyFont="1" applyFill="1" applyBorder="1" applyAlignment="1">
      <alignment/>
    </xf>
    <xf numFmtId="168" fontId="0" fillId="0" borderId="1" xfId="0" applyNumberFormat="1" applyFont="1" applyFill="1" applyBorder="1" applyAlignment="1">
      <alignment/>
    </xf>
    <xf numFmtId="168" fontId="0" fillId="0" borderId="1" xfId="0" applyNumberForma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167" fontId="2" fillId="4" borderId="0" xfId="0" applyNumberFormat="1" applyFont="1" applyFill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169" fontId="0" fillId="0" borderId="1" xfId="0" applyNumberFormat="1" applyBorder="1" applyAlignment="1">
      <alignment/>
    </xf>
    <xf numFmtId="1" fontId="2" fillId="0" borderId="0" xfId="0" applyNumberFormat="1" applyFont="1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0" fillId="0" borderId="1" xfId="0" applyNumberFormat="1" applyBorder="1" applyAlignment="1">
      <alignment/>
    </xf>
    <xf numFmtId="2" fontId="2" fillId="0" borderId="1" xfId="0" applyNumberFormat="1" applyFont="1" applyBorder="1" applyAlignment="1">
      <alignment/>
    </xf>
    <xf numFmtId="1" fontId="0" fillId="0" borderId="2" xfId="0" applyNumberFormat="1" applyFont="1" applyFill="1" applyBorder="1" applyAlignment="1">
      <alignment/>
    </xf>
    <xf numFmtId="168" fontId="0" fillId="0" borderId="5" xfId="0" applyNumberFormat="1" applyFill="1" applyBorder="1" applyAlignment="1">
      <alignment/>
    </xf>
    <xf numFmtId="1" fontId="2" fillId="4" borderId="1" xfId="0" applyNumberFormat="1" applyFont="1" applyFill="1" applyBorder="1" applyAlignment="1">
      <alignment/>
    </xf>
    <xf numFmtId="169" fontId="2" fillId="4" borderId="1" xfId="0" applyNumberFormat="1" applyFont="1" applyFill="1" applyBorder="1" applyAlignment="1">
      <alignment/>
    </xf>
    <xf numFmtId="2" fontId="2" fillId="4" borderId="1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1" xfId="0" applyNumberFormat="1" applyFill="1" applyBorder="1" applyAlignment="1">
      <alignment/>
    </xf>
    <xf numFmtId="170" fontId="2" fillId="4" borderId="1" xfId="0" applyNumberFormat="1" applyFont="1" applyFill="1" applyBorder="1" applyAlignment="1">
      <alignment/>
    </xf>
    <xf numFmtId="177" fontId="2" fillId="4" borderId="1" xfId="0" applyNumberFormat="1" applyFont="1" applyFill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168" fontId="2" fillId="0" borderId="1" xfId="0" applyNumberFormat="1" applyFont="1" applyBorder="1" applyAlignment="1">
      <alignment/>
    </xf>
    <xf numFmtId="169" fontId="0" fillId="0" borderId="0" xfId="0" applyNumberFormat="1" applyAlignment="1">
      <alignment/>
    </xf>
    <xf numFmtId="181" fontId="0" fillId="0" borderId="0" xfId="0" applyNumberFormat="1" applyAlignment="1">
      <alignment/>
    </xf>
    <xf numFmtId="180" fontId="0" fillId="0" borderId="0" xfId="0" applyNumberFormat="1" applyAlignment="1">
      <alignment/>
    </xf>
    <xf numFmtId="179" fontId="0" fillId="0" borderId="0" xfId="0" applyNumberFormat="1" applyAlignment="1">
      <alignment/>
    </xf>
    <xf numFmtId="184" fontId="0" fillId="0" borderId="0" xfId="0" applyNumberFormat="1" applyAlignment="1">
      <alignment/>
    </xf>
    <xf numFmtId="184" fontId="2" fillId="0" borderId="0" xfId="0" applyNumberFormat="1" applyFont="1" applyAlignment="1">
      <alignment/>
    </xf>
    <xf numFmtId="169" fontId="2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9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.57421875" style="0" bestFit="1" customWidth="1"/>
    <col min="2" max="2" width="44.421875" style="0" bestFit="1" customWidth="1"/>
    <col min="3" max="3" width="11.00390625" style="0" bestFit="1" customWidth="1"/>
    <col min="4" max="4" width="10.00390625" style="0" customWidth="1"/>
  </cols>
  <sheetData>
    <row r="2" ht="12.75">
      <c r="B2" s="27"/>
    </row>
    <row r="4" spans="1:4" ht="12.75">
      <c r="A4" s="50"/>
      <c r="B4" s="51"/>
      <c r="C4" s="51"/>
      <c r="D4" s="51"/>
    </row>
    <row r="5" spans="1:4" ht="12.75">
      <c r="A5" s="50" t="s">
        <v>122</v>
      </c>
      <c r="B5" s="51"/>
      <c r="C5" s="51"/>
      <c r="D5" s="51"/>
    </row>
    <row r="7" ht="12.75">
      <c r="A7" s="27"/>
    </row>
    <row r="8" ht="12.75">
      <c r="A8" s="27"/>
    </row>
    <row r="9" spans="1:4" s="27" customFormat="1" ht="12.75">
      <c r="A9" s="52" t="s">
        <v>74</v>
      </c>
      <c r="B9" s="53" t="s">
        <v>75</v>
      </c>
      <c r="C9" s="53" t="s">
        <v>76</v>
      </c>
      <c r="D9" s="53" t="s">
        <v>77</v>
      </c>
    </row>
    <row r="10" spans="1:5" ht="12.75">
      <c r="A10" s="28" t="s">
        <v>78</v>
      </c>
      <c r="B10" s="29" t="s">
        <v>79</v>
      </c>
      <c r="C10" s="29" t="s">
        <v>80</v>
      </c>
      <c r="D10" s="9">
        <v>48205</v>
      </c>
      <c r="E10" s="10"/>
    </row>
    <row r="11" spans="1:5" ht="12.75">
      <c r="A11" s="28" t="s">
        <v>81</v>
      </c>
      <c r="B11" s="29" t="s">
        <v>82</v>
      </c>
      <c r="C11" s="29" t="s">
        <v>80</v>
      </c>
      <c r="D11" s="9">
        <v>671193</v>
      </c>
      <c r="E11" s="10"/>
    </row>
    <row r="12" spans="1:4" ht="12.75">
      <c r="A12" s="28" t="s">
        <v>83</v>
      </c>
      <c r="B12" s="29" t="s">
        <v>84</v>
      </c>
      <c r="C12" s="29" t="s">
        <v>85</v>
      </c>
      <c r="D12" s="11">
        <f>+D10/D11</f>
        <v>0.07181987893199125</v>
      </c>
    </row>
    <row r="13" spans="1:5" ht="12.75">
      <c r="A13" s="28" t="s">
        <v>31</v>
      </c>
      <c r="B13" s="29" t="s">
        <v>86</v>
      </c>
      <c r="C13" s="29" t="s">
        <v>80</v>
      </c>
      <c r="D13" s="9">
        <v>41308</v>
      </c>
      <c r="E13" s="10"/>
    </row>
    <row r="14" spans="1:5" ht="12.75">
      <c r="A14" s="28" t="s">
        <v>32</v>
      </c>
      <c r="B14" s="29" t="s">
        <v>87</v>
      </c>
      <c r="C14" s="29" t="s">
        <v>80</v>
      </c>
      <c r="D14" s="9">
        <v>755821</v>
      </c>
      <c r="E14" s="10"/>
    </row>
    <row r="15" spans="1:4" ht="12.75">
      <c r="A15" s="28" t="s">
        <v>33</v>
      </c>
      <c r="B15" s="29" t="s">
        <v>88</v>
      </c>
      <c r="C15" s="29" t="s">
        <v>85</v>
      </c>
      <c r="D15" s="11">
        <f>+D13/D14</f>
        <v>0.054653152002921326</v>
      </c>
    </row>
    <row r="16" spans="1:5" ht="12.75">
      <c r="A16" s="28" t="s">
        <v>35</v>
      </c>
      <c r="B16" s="29" t="s">
        <v>89</v>
      </c>
      <c r="C16" s="29" t="s">
        <v>80</v>
      </c>
      <c r="D16" s="9">
        <v>381325</v>
      </c>
      <c r="E16" s="10"/>
    </row>
    <row r="17" spans="1:5" ht="12.75">
      <c r="A17" s="28" t="s">
        <v>52</v>
      </c>
      <c r="B17" s="29" t="s">
        <v>90</v>
      </c>
      <c r="C17" s="29" t="s">
        <v>80</v>
      </c>
      <c r="D17" s="9">
        <f>+D16*D11/(D11+D14)</f>
        <v>179355.40276759723</v>
      </c>
      <c r="E17" s="10"/>
    </row>
    <row r="18" spans="1:4" ht="12.75">
      <c r="A18" s="28" t="s">
        <v>91</v>
      </c>
      <c r="B18" s="29" t="s">
        <v>92</v>
      </c>
      <c r="C18" s="29" t="s">
        <v>80</v>
      </c>
      <c r="D18" s="9">
        <f>+D16-D17</f>
        <v>201969.59723240277</v>
      </c>
    </row>
    <row r="19" spans="1:4" ht="12.75">
      <c r="A19" s="28" t="s">
        <v>54</v>
      </c>
      <c r="B19" s="29" t="s">
        <v>93</v>
      </c>
      <c r="C19" s="29" t="s">
        <v>80</v>
      </c>
      <c r="D19" s="9">
        <f>+D12*D17</f>
        <v>12881.283312567362</v>
      </c>
    </row>
    <row r="20" spans="1:4" ht="12.75">
      <c r="A20" s="28" t="s">
        <v>56</v>
      </c>
      <c r="B20" s="29" t="s">
        <v>94</v>
      </c>
      <c r="C20" s="29" t="s">
        <v>95</v>
      </c>
      <c r="D20" s="29">
        <v>40.19</v>
      </c>
    </row>
    <row r="21" spans="1:4" ht="12.75">
      <c r="A21" s="28" t="s">
        <v>57</v>
      </c>
      <c r="B21" s="29" t="s">
        <v>96</v>
      </c>
      <c r="C21" s="29" t="s">
        <v>45</v>
      </c>
      <c r="D21" s="9">
        <f>+D20*D19/1000</f>
        <v>517.6987763320823</v>
      </c>
    </row>
    <row r="22" spans="1:4" ht="12.75">
      <c r="A22" s="28" t="s">
        <v>58</v>
      </c>
      <c r="B22" s="29" t="s">
        <v>97</v>
      </c>
      <c r="C22" s="29" t="s">
        <v>98</v>
      </c>
      <c r="D22" s="29">
        <v>21.1</v>
      </c>
    </row>
    <row r="23" spans="1:4" ht="12.75">
      <c r="A23" s="28" t="s">
        <v>61</v>
      </c>
      <c r="B23" s="29" t="s">
        <v>99</v>
      </c>
      <c r="C23" s="29" t="s">
        <v>20</v>
      </c>
      <c r="D23" s="29">
        <v>0.99</v>
      </c>
    </row>
    <row r="24" spans="1:4" ht="12.75">
      <c r="A24" s="28" t="s">
        <v>62</v>
      </c>
      <c r="B24" s="29" t="s">
        <v>100</v>
      </c>
      <c r="C24" s="29" t="s">
        <v>101</v>
      </c>
      <c r="D24" s="7">
        <f>+D23*D22*44/12</f>
        <v>76.593</v>
      </c>
    </row>
    <row r="25" spans="1:4" ht="12.75">
      <c r="A25" s="28" t="s">
        <v>63</v>
      </c>
      <c r="B25" s="29" t="s">
        <v>102</v>
      </c>
      <c r="C25" s="29" t="s">
        <v>103</v>
      </c>
      <c r="D25" s="9">
        <f>+D24*D21</f>
        <v>39652.10237560318</v>
      </c>
    </row>
    <row r="26" spans="1:4" ht="12.75">
      <c r="A26" s="28" t="s">
        <v>64</v>
      </c>
      <c r="B26" s="29" t="s">
        <v>104</v>
      </c>
      <c r="C26" s="29" t="s">
        <v>80</v>
      </c>
      <c r="D26" s="9">
        <f>+D15*D18</f>
        <v>11038.275097511307</v>
      </c>
    </row>
    <row r="27" spans="1:4" ht="12.75">
      <c r="A27" s="28" t="s">
        <v>65</v>
      </c>
      <c r="B27" s="29" t="s">
        <v>105</v>
      </c>
      <c r="C27" s="29" t="s">
        <v>95</v>
      </c>
      <c r="D27" s="29">
        <v>45.01</v>
      </c>
    </row>
    <row r="28" spans="1:4" ht="12.75">
      <c r="A28" s="28" t="s">
        <v>66</v>
      </c>
      <c r="B28" s="29" t="s">
        <v>106</v>
      </c>
      <c r="C28" s="29" t="s">
        <v>45</v>
      </c>
      <c r="D28" s="9">
        <f>+D27*D26/1000</f>
        <v>496.83276213898387</v>
      </c>
    </row>
    <row r="29" spans="1:4" ht="12.75">
      <c r="A29" s="28" t="s">
        <v>107</v>
      </c>
      <c r="B29" s="29" t="s">
        <v>108</v>
      </c>
      <c r="C29" s="29" t="s">
        <v>98</v>
      </c>
      <c r="D29" s="29">
        <v>20</v>
      </c>
    </row>
    <row r="30" spans="1:4" ht="12.75">
      <c r="A30" s="28" t="s">
        <v>109</v>
      </c>
      <c r="B30" s="29" t="s">
        <v>110</v>
      </c>
      <c r="C30" s="29" t="s">
        <v>20</v>
      </c>
      <c r="D30" s="29">
        <v>0.99</v>
      </c>
    </row>
    <row r="31" spans="1:4" ht="12.75">
      <c r="A31" s="28" t="s">
        <v>111</v>
      </c>
      <c r="B31" s="29" t="s">
        <v>112</v>
      </c>
      <c r="C31" s="29" t="s">
        <v>101</v>
      </c>
      <c r="D31" s="7">
        <f>+D30*D29*44/12</f>
        <v>72.60000000000001</v>
      </c>
    </row>
    <row r="32" spans="1:4" ht="12.75">
      <c r="A32" s="28" t="s">
        <v>113</v>
      </c>
      <c r="B32" s="29" t="s">
        <v>114</v>
      </c>
      <c r="C32" s="29" t="s">
        <v>103</v>
      </c>
      <c r="D32" s="9">
        <f>+D31*D28</f>
        <v>36070.05853129023</v>
      </c>
    </row>
    <row r="33" spans="1:4" ht="12.75">
      <c r="A33" s="28" t="s">
        <v>115</v>
      </c>
      <c r="B33" s="29" t="s">
        <v>116</v>
      </c>
      <c r="C33" s="29" t="s">
        <v>103</v>
      </c>
      <c r="D33" s="9">
        <f>+D32+D25</f>
        <v>75722.1609068934</v>
      </c>
    </row>
    <row r="34" spans="1:4" ht="12.75">
      <c r="A34" s="28" t="s">
        <v>117</v>
      </c>
      <c r="B34" s="29" t="s">
        <v>118</v>
      </c>
      <c r="C34" s="29" t="s">
        <v>119</v>
      </c>
      <c r="D34" s="9">
        <f>95422971/1000</f>
        <v>95422.971</v>
      </c>
    </row>
    <row r="35" spans="1:4" ht="12.75">
      <c r="A35" s="28" t="s">
        <v>120</v>
      </c>
      <c r="B35" s="53" t="s">
        <v>121</v>
      </c>
      <c r="C35" s="53" t="s">
        <v>10</v>
      </c>
      <c r="D35" s="54">
        <f>+D33/D34</f>
        <v>0.7935422688410467</v>
      </c>
    </row>
    <row r="36" ht="12.75">
      <c r="A36" s="25"/>
    </row>
    <row r="37" spans="1:4" ht="12.75">
      <c r="A37" s="25"/>
      <c r="D37" s="10"/>
    </row>
    <row r="38" ht="12.75">
      <c r="A38" s="25"/>
    </row>
    <row r="39" ht="12.75">
      <c r="A39" s="25"/>
    </row>
  </sheetData>
  <printOptions horizontalCentered="1"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57421875" style="0" bestFit="1" customWidth="1"/>
    <col min="2" max="2" width="44.421875" style="0" bestFit="1" customWidth="1"/>
    <col min="3" max="3" width="11.00390625" style="0" bestFit="1" customWidth="1"/>
    <col min="4" max="4" width="14.7109375" style="0" bestFit="1" customWidth="1"/>
    <col min="5" max="5" width="16.00390625" style="0" customWidth="1"/>
  </cols>
  <sheetData>
    <row r="2" ht="12.75">
      <c r="B2" s="27"/>
    </row>
    <row r="4" spans="1:4" ht="12.75">
      <c r="A4" s="50"/>
      <c r="B4" s="51"/>
      <c r="C4" s="51"/>
      <c r="D4" s="51"/>
    </row>
    <row r="5" spans="1:4" ht="12.75">
      <c r="A5" s="50" t="s">
        <v>124</v>
      </c>
      <c r="B5" s="51"/>
      <c r="C5" s="51"/>
      <c r="D5" s="51"/>
    </row>
    <row r="7" ht="12.75">
      <c r="A7" s="27"/>
    </row>
    <row r="8" ht="12.75">
      <c r="A8" s="27"/>
    </row>
    <row r="9" spans="1:4" s="27" customFormat="1" ht="12.75">
      <c r="A9" s="52" t="s">
        <v>74</v>
      </c>
      <c r="B9" s="53" t="s">
        <v>75</v>
      </c>
      <c r="C9" s="53" t="s">
        <v>76</v>
      </c>
      <c r="D9" s="53" t="s">
        <v>77</v>
      </c>
    </row>
    <row r="10" spans="1:5" ht="12.75">
      <c r="A10" s="28" t="s">
        <v>78</v>
      </c>
      <c r="B10" s="29" t="s">
        <v>79</v>
      </c>
      <c r="C10" s="29" t="s">
        <v>80</v>
      </c>
      <c r="D10" s="9">
        <v>48617.181256657954</v>
      </c>
      <c r="E10" s="10"/>
    </row>
    <row r="11" spans="1:5" ht="12.75">
      <c r="A11" s="28" t="s">
        <v>81</v>
      </c>
      <c r="B11" s="29" t="s">
        <v>82</v>
      </c>
      <c r="C11" s="29" t="s">
        <v>80</v>
      </c>
      <c r="D11" s="9">
        <v>674467.1990529264</v>
      </c>
      <c r="E11" s="10"/>
    </row>
    <row r="12" spans="1:4" ht="12.75">
      <c r="A12" s="28" t="s">
        <v>83</v>
      </c>
      <c r="B12" s="29" t="s">
        <v>84</v>
      </c>
      <c r="C12" s="29" t="s">
        <v>85</v>
      </c>
      <c r="D12" s="11">
        <f>+D10/D11</f>
        <v>0.07208235081694891</v>
      </c>
    </row>
    <row r="13" spans="1:5" ht="12.75">
      <c r="A13" s="28" t="s">
        <v>31</v>
      </c>
      <c r="B13" s="29" t="s">
        <v>86</v>
      </c>
      <c r="C13" s="29" t="s">
        <v>80</v>
      </c>
      <c r="D13" s="9">
        <v>41485.03904457853</v>
      </c>
      <c r="E13" s="10"/>
    </row>
    <row r="14" spans="1:5" ht="12.75">
      <c r="A14" s="28" t="s">
        <v>32</v>
      </c>
      <c r="B14" s="29" t="s">
        <v>87</v>
      </c>
      <c r="C14" s="29" t="s">
        <v>80</v>
      </c>
      <c r="D14" s="9">
        <v>708863.6669307878</v>
      </c>
      <c r="E14" s="10"/>
    </row>
    <row r="15" spans="1:4" ht="12.75">
      <c r="A15" s="28" t="s">
        <v>33</v>
      </c>
      <c r="B15" s="29" t="s">
        <v>88</v>
      </c>
      <c r="C15" s="29" t="s">
        <v>85</v>
      </c>
      <c r="D15" s="22">
        <f>+D13/D14</f>
        <v>0.058523297186607044</v>
      </c>
    </row>
    <row r="16" spans="1:5" ht="12.75">
      <c r="A16" s="28" t="s">
        <v>35</v>
      </c>
      <c r="B16" s="29" t="s">
        <v>89</v>
      </c>
      <c r="C16" s="29" t="s">
        <v>80</v>
      </c>
      <c r="D16" s="9">
        <v>341883.94841259083</v>
      </c>
      <c r="E16" s="10"/>
    </row>
    <row r="17" spans="1:5" ht="12.75">
      <c r="A17" s="28" t="s">
        <v>52</v>
      </c>
      <c r="B17" s="29" t="s">
        <v>90</v>
      </c>
      <c r="C17" s="29" t="s">
        <v>80</v>
      </c>
      <c r="D17" s="9">
        <f>D16*D11/(D11+D14)</f>
        <v>166691.50870353673</v>
      </c>
      <c r="E17" s="10"/>
    </row>
    <row r="18" spans="1:4" ht="12.75">
      <c r="A18" s="28" t="s">
        <v>91</v>
      </c>
      <c r="B18" s="29" t="s">
        <v>92</v>
      </c>
      <c r="C18" s="29" t="s">
        <v>80</v>
      </c>
      <c r="D18" s="9">
        <f>D16-D17</f>
        <v>175192.4397090541</v>
      </c>
    </row>
    <row r="19" spans="1:4" ht="12.75">
      <c r="A19" s="28" t="s">
        <v>54</v>
      </c>
      <c r="B19" s="29" t="s">
        <v>93</v>
      </c>
      <c r="C19" s="29" t="s">
        <v>80</v>
      </c>
      <c r="D19" s="9">
        <f>D17*D12</f>
        <v>12015.515808574828</v>
      </c>
    </row>
    <row r="20" spans="1:4" ht="12.75">
      <c r="A20" s="28" t="s">
        <v>56</v>
      </c>
      <c r="B20" s="29" t="s">
        <v>94</v>
      </c>
      <c r="C20" s="29" t="s">
        <v>95</v>
      </c>
      <c r="D20" s="29">
        <v>40.19</v>
      </c>
    </row>
    <row r="21" spans="1:4" ht="12.75">
      <c r="A21" s="28" t="s">
        <v>57</v>
      </c>
      <c r="B21" s="29" t="s">
        <v>96</v>
      </c>
      <c r="C21" s="29" t="s">
        <v>45</v>
      </c>
      <c r="D21" s="9">
        <f>+D20*D19/1000</f>
        <v>482.90358034662233</v>
      </c>
    </row>
    <row r="22" spans="1:4" ht="12.75">
      <c r="A22" s="28" t="s">
        <v>58</v>
      </c>
      <c r="B22" s="29" t="s">
        <v>97</v>
      </c>
      <c r="C22" s="29" t="s">
        <v>98</v>
      </c>
      <c r="D22" s="29">
        <v>21.1</v>
      </c>
    </row>
    <row r="23" spans="1:4" ht="12.75">
      <c r="A23" s="28" t="s">
        <v>61</v>
      </c>
      <c r="B23" s="29" t="s">
        <v>99</v>
      </c>
      <c r="C23" s="29" t="s">
        <v>20</v>
      </c>
      <c r="D23" s="29">
        <v>0.99</v>
      </c>
    </row>
    <row r="24" spans="1:4" ht="12.75">
      <c r="A24" s="28" t="s">
        <v>62</v>
      </c>
      <c r="B24" s="29" t="s">
        <v>100</v>
      </c>
      <c r="C24" s="29" t="s">
        <v>101</v>
      </c>
      <c r="D24" s="7">
        <f>+D23*D22*44/12</f>
        <v>76.593</v>
      </c>
    </row>
    <row r="25" spans="1:4" ht="12.75">
      <c r="A25" s="28" t="s">
        <v>63</v>
      </c>
      <c r="B25" s="29" t="s">
        <v>102</v>
      </c>
      <c r="C25" s="29" t="s">
        <v>103</v>
      </c>
      <c r="D25" s="9">
        <f>+D24*D21</f>
        <v>36987.03392948885</v>
      </c>
    </row>
    <row r="26" spans="1:4" ht="12.75">
      <c r="A26" s="28" t="s">
        <v>64</v>
      </c>
      <c r="B26" s="29" t="s">
        <v>104</v>
      </c>
      <c r="C26" s="29" t="s">
        <v>80</v>
      </c>
      <c r="D26" s="9">
        <f>+D15*D18</f>
        <v>10252.839213939711</v>
      </c>
    </row>
    <row r="27" spans="1:4" ht="12.75">
      <c r="A27" s="28" t="s">
        <v>65</v>
      </c>
      <c r="B27" s="29" t="s">
        <v>105</v>
      </c>
      <c r="C27" s="29" t="s">
        <v>95</v>
      </c>
      <c r="D27" s="29">
        <v>45.01</v>
      </c>
    </row>
    <row r="28" spans="1:4" ht="12.75">
      <c r="A28" s="28" t="s">
        <v>66</v>
      </c>
      <c r="B28" s="29" t="s">
        <v>106</v>
      </c>
      <c r="C28" s="29" t="s">
        <v>45</v>
      </c>
      <c r="D28" s="9">
        <f>+D27*D26/1000</f>
        <v>461.48029301942637</v>
      </c>
    </row>
    <row r="29" spans="1:4" ht="12.75">
      <c r="A29" s="28" t="s">
        <v>107</v>
      </c>
      <c r="B29" s="29" t="s">
        <v>108</v>
      </c>
      <c r="C29" s="29" t="s">
        <v>98</v>
      </c>
      <c r="D29" s="29">
        <v>20</v>
      </c>
    </row>
    <row r="30" spans="1:4" ht="12.75">
      <c r="A30" s="28" t="s">
        <v>109</v>
      </c>
      <c r="B30" s="29" t="s">
        <v>110</v>
      </c>
      <c r="C30" s="29" t="s">
        <v>20</v>
      </c>
      <c r="D30" s="29">
        <v>0.99</v>
      </c>
    </row>
    <row r="31" spans="1:4" ht="12.75">
      <c r="A31" s="28" t="s">
        <v>111</v>
      </c>
      <c r="B31" s="29" t="s">
        <v>112</v>
      </c>
      <c r="C31" s="29" t="s">
        <v>101</v>
      </c>
      <c r="D31" s="7">
        <f>+D30*D29*44/12</f>
        <v>72.60000000000001</v>
      </c>
    </row>
    <row r="32" spans="1:4" ht="12.75">
      <c r="A32" s="28" t="s">
        <v>113</v>
      </c>
      <c r="B32" s="29" t="s">
        <v>114</v>
      </c>
      <c r="C32" s="29" t="s">
        <v>103</v>
      </c>
      <c r="D32" s="9">
        <f>+D31*D28</f>
        <v>33503.46927321036</v>
      </c>
    </row>
    <row r="33" spans="1:4" ht="12.75">
      <c r="A33" s="28" t="s">
        <v>115</v>
      </c>
      <c r="B33" s="29" t="s">
        <v>116</v>
      </c>
      <c r="C33" s="29" t="s">
        <v>103</v>
      </c>
      <c r="D33" s="9">
        <f>+D32+D25</f>
        <v>70490.50320269921</v>
      </c>
    </row>
    <row r="34" spans="1:4" ht="12.75">
      <c r="A34" s="28" t="s">
        <v>117</v>
      </c>
      <c r="B34" s="29" t="s">
        <v>118</v>
      </c>
      <c r="C34" s="29" t="s">
        <v>119</v>
      </c>
      <c r="D34" s="9">
        <v>82100.24</v>
      </c>
    </row>
    <row r="35" spans="1:4" ht="12.75">
      <c r="A35" s="28" t="s">
        <v>120</v>
      </c>
      <c r="B35" s="53" t="s">
        <v>121</v>
      </c>
      <c r="C35" s="53" t="s">
        <v>10</v>
      </c>
      <c r="D35" s="54">
        <f>+D33/D34</f>
        <v>0.858590708172098</v>
      </c>
    </row>
    <row r="36" ht="12.75">
      <c r="A36" s="25"/>
    </row>
    <row r="37" spans="1:5" ht="12.75">
      <c r="A37" s="25"/>
      <c r="D37" s="57"/>
      <c r="E37" s="56"/>
    </row>
    <row r="38" spans="1:4" ht="12.75">
      <c r="A38" s="25"/>
      <c r="D38" s="55"/>
    </row>
    <row r="39" spans="1:4" ht="12.75">
      <c r="A39" s="25"/>
      <c r="D39" s="58"/>
    </row>
  </sheetData>
  <printOptions horizontalCentered="1"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3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57421875" style="0" bestFit="1" customWidth="1"/>
    <col min="2" max="2" width="44.421875" style="0" bestFit="1" customWidth="1"/>
    <col min="3" max="3" width="11.00390625" style="0" bestFit="1" customWidth="1"/>
    <col min="4" max="4" width="22.00390625" style="0" bestFit="1" customWidth="1"/>
  </cols>
  <sheetData>
    <row r="2" ht="12.75">
      <c r="B2" s="27"/>
    </row>
    <row r="4" spans="1:4" ht="12.75">
      <c r="A4" s="50"/>
      <c r="B4" s="51"/>
      <c r="C4" s="51"/>
      <c r="D4" s="51"/>
    </row>
    <row r="5" spans="1:4" ht="12.75">
      <c r="A5" s="50" t="s">
        <v>123</v>
      </c>
      <c r="B5" s="51"/>
      <c r="C5" s="51"/>
      <c r="D5" s="51"/>
    </row>
    <row r="7" ht="12.75">
      <c r="A7" s="27"/>
    </row>
    <row r="8" ht="12.75">
      <c r="A8" s="27"/>
    </row>
    <row r="9" spans="1:4" s="27" customFormat="1" ht="12.75">
      <c r="A9" s="52" t="s">
        <v>74</v>
      </c>
      <c r="B9" s="53" t="s">
        <v>75</v>
      </c>
      <c r="C9" s="53" t="s">
        <v>76</v>
      </c>
      <c r="D9" s="53" t="s">
        <v>77</v>
      </c>
    </row>
    <row r="10" spans="1:5" ht="12.75">
      <c r="A10" s="28" t="s">
        <v>78</v>
      </c>
      <c r="B10" s="29" t="s">
        <v>79</v>
      </c>
      <c r="C10" s="29" t="s">
        <v>80</v>
      </c>
      <c r="D10" s="9">
        <v>28191.13401726952</v>
      </c>
      <c r="E10" s="10"/>
    </row>
    <row r="11" spans="1:5" ht="12.75">
      <c r="A11" s="28" t="s">
        <v>81</v>
      </c>
      <c r="B11" s="29" t="s">
        <v>82</v>
      </c>
      <c r="C11" s="29" t="s">
        <v>80</v>
      </c>
      <c r="D11" s="9">
        <v>388376.498473246</v>
      </c>
      <c r="E11" s="10"/>
    </row>
    <row r="12" spans="1:4" ht="12.75">
      <c r="A12" s="28" t="s">
        <v>83</v>
      </c>
      <c r="B12" s="29" t="s">
        <v>84</v>
      </c>
      <c r="C12" s="29" t="s">
        <v>85</v>
      </c>
      <c r="D12" s="11">
        <f>+D10/D11</f>
        <v>0.07258712648188602</v>
      </c>
    </row>
    <row r="13" spans="1:5" ht="12.75">
      <c r="A13" s="28" t="s">
        <v>31</v>
      </c>
      <c r="B13" s="29" t="s">
        <v>86</v>
      </c>
      <c r="C13" s="29" t="s">
        <v>80</v>
      </c>
      <c r="D13" s="9">
        <v>22669.01452276124</v>
      </c>
      <c r="E13" s="10"/>
    </row>
    <row r="14" spans="1:5" ht="12.75">
      <c r="A14" s="28" t="s">
        <v>32</v>
      </c>
      <c r="B14" s="29" t="s">
        <v>87</v>
      </c>
      <c r="C14" s="29" t="s">
        <v>80</v>
      </c>
      <c r="D14" s="9">
        <v>369372.515080842</v>
      </c>
      <c r="E14" s="10"/>
    </row>
    <row r="15" spans="1:4" ht="12.75">
      <c r="A15" s="28" t="s">
        <v>33</v>
      </c>
      <c r="B15" s="29" t="s">
        <v>88</v>
      </c>
      <c r="C15" s="29" t="s">
        <v>85</v>
      </c>
      <c r="D15" s="11">
        <f>+D13/D14</f>
        <v>0.06137168738123309</v>
      </c>
    </row>
    <row r="16" spans="1:5" ht="12.75">
      <c r="A16" s="28" t="s">
        <v>35</v>
      </c>
      <c r="B16" s="29" t="s">
        <v>89</v>
      </c>
      <c r="C16" s="29" t="s">
        <v>80</v>
      </c>
      <c r="D16" s="9">
        <v>163831.54912787</v>
      </c>
      <c r="E16" s="10"/>
    </row>
    <row r="17" spans="1:5" ht="12.75">
      <c r="A17" s="28" t="s">
        <v>52</v>
      </c>
      <c r="B17" s="29" t="s">
        <v>90</v>
      </c>
      <c r="C17" s="29" t="s">
        <v>80</v>
      </c>
      <c r="D17" s="9">
        <f>+D16*D11/(D11+D14)</f>
        <v>83970.18307063484</v>
      </c>
      <c r="E17" s="10"/>
    </row>
    <row r="18" spans="1:4" ht="12.75">
      <c r="A18" s="28" t="s">
        <v>91</v>
      </c>
      <c r="B18" s="29" t="s">
        <v>92</v>
      </c>
      <c r="C18" s="29" t="s">
        <v>80</v>
      </c>
      <c r="D18" s="9">
        <f>+D16-D17</f>
        <v>79861.36605723517</v>
      </c>
    </row>
    <row r="19" spans="1:4" ht="12.75">
      <c r="A19" s="28" t="s">
        <v>54</v>
      </c>
      <c r="B19" s="29" t="s">
        <v>93</v>
      </c>
      <c r="C19" s="29" t="s">
        <v>80</v>
      </c>
      <c r="D19" s="9">
        <f>+D12*D17</f>
        <v>6095.154299255295</v>
      </c>
    </row>
    <row r="20" spans="1:4" ht="12.75">
      <c r="A20" s="28" t="s">
        <v>56</v>
      </c>
      <c r="B20" s="29" t="s">
        <v>94</v>
      </c>
      <c r="C20" s="29" t="s">
        <v>95</v>
      </c>
      <c r="D20" s="29">
        <v>40.19</v>
      </c>
    </row>
    <row r="21" spans="1:4" ht="12.75">
      <c r="A21" s="28" t="s">
        <v>57</v>
      </c>
      <c r="B21" s="29" t="s">
        <v>96</v>
      </c>
      <c r="C21" s="29" t="s">
        <v>45</v>
      </c>
      <c r="D21" s="9">
        <f>+D20*D19/1000</f>
        <v>244.96425128707028</v>
      </c>
    </row>
    <row r="22" spans="1:4" ht="12.75">
      <c r="A22" s="28" t="s">
        <v>58</v>
      </c>
      <c r="B22" s="29" t="s">
        <v>97</v>
      </c>
      <c r="C22" s="29" t="s">
        <v>98</v>
      </c>
      <c r="D22" s="29">
        <v>21.1</v>
      </c>
    </row>
    <row r="23" spans="1:4" ht="12.75">
      <c r="A23" s="28" t="s">
        <v>61</v>
      </c>
      <c r="B23" s="29" t="s">
        <v>99</v>
      </c>
      <c r="C23" s="29" t="s">
        <v>20</v>
      </c>
      <c r="D23" s="29">
        <v>0.99</v>
      </c>
    </row>
    <row r="24" spans="1:4" ht="12.75">
      <c r="A24" s="28" t="s">
        <v>62</v>
      </c>
      <c r="B24" s="29" t="s">
        <v>100</v>
      </c>
      <c r="C24" s="29" t="s">
        <v>101</v>
      </c>
      <c r="D24" s="7">
        <f>+D23*D22*44/12</f>
        <v>76.593</v>
      </c>
    </row>
    <row r="25" spans="1:4" ht="12.75">
      <c r="A25" s="28" t="s">
        <v>63</v>
      </c>
      <c r="B25" s="29" t="s">
        <v>102</v>
      </c>
      <c r="C25" s="29" t="s">
        <v>103</v>
      </c>
      <c r="D25" s="9">
        <f>+D24*D21</f>
        <v>18762.546898830577</v>
      </c>
    </row>
    <row r="26" spans="1:4" ht="12.75">
      <c r="A26" s="28" t="s">
        <v>64</v>
      </c>
      <c r="B26" s="29" t="s">
        <v>104</v>
      </c>
      <c r="C26" s="29" t="s">
        <v>80</v>
      </c>
      <c r="D26" s="9">
        <f>+D15*D18</f>
        <v>4901.226791502856</v>
      </c>
    </row>
    <row r="27" spans="1:4" ht="12.75">
      <c r="A27" s="28" t="s">
        <v>65</v>
      </c>
      <c r="B27" s="29" t="s">
        <v>105</v>
      </c>
      <c r="C27" s="29" t="s">
        <v>95</v>
      </c>
      <c r="D27" s="29">
        <v>45.01</v>
      </c>
    </row>
    <row r="28" spans="1:4" ht="12.75">
      <c r="A28" s="28" t="s">
        <v>66</v>
      </c>
      <c r="B28" s="29" t="s">
        <v>106</v>
      </c>
      <c r="C28" s="29" t="s">
        <v>45</v>
      </c>
      <c r="D28" s="9">
        <f>+D27*D26/1000</f>
        <v>220.60421788554353</v>
      </c>
    </row>
    <row r="29" spans="1:4" ht="12.75">
      <c r="A29" s="28" t="s">
        <v>107</v>
      </c>
      <c r="B29" s="29" t="s">
        <v>108</v>
      </c>
      <c r="C29" s="29" t="s">
        <v>98</v>
      </c>
      <c r="D29" s="29">
        <v>20</v>
      </c>
    </row>
    <row r="30" spans="1:4" ht="12.75">
      <c r="A30" s="28" t="s">
        <v>109</v>
      </c>
      <c r="B30" s="29" t="s">
        <v>110</v>
      </c>
      <c r="C30" s="29" t="s">
        <v>20</v>
      </c>
      <c r="D30" s="29">
        <v>0.99</v>
      </c>
    </row>
    <row r="31" spans="1:4" ht="12.75">
      <c r="A31" s="28" t="s">
        <v>111</v>
      </c>
      <c r="B31" s="29" t="s">
        <v>112</v>
      </c>
      <c r="C31" s="29" t="s">
        <v>101</v>
      </c>
      <c r="D31" s="7">
        <f>+D30*D29*44/12</f>
        <v>72.60000000000001</v>
      </c>
    </row>
    <row r="32" spans="1:4" ht="12.75">
      <c r="A32" s="28" t="s">
        <v>113</v>
      </c>
      <c r="B32" s="29" t="s">
        <v>114</v>
      </c>
      <c r="C32" s="29" t="s">
        <v>103</v>
      </c>
      <c r="D32" s="9">
        <f>+D31*D28</f>
        <v>16015.866218490462</v>
      </c>
    </row>
    <row r="33" spans="1:4" ht="12.75">
      <c r="A33" s="28" t="s">
        <v>115</v>
      </c>
      <c r="B33" s="29" t="s">
        <v>116</v>
      </c>
      <c r="C33" s="29" t="s">
        <v>103</v>
      </c>
      <c r="D33" s="9">
        <f>+D32+D25</f>
        <v>34778.41311732104</v>
      </c>
    </row>
    <row r="34" spans="1:4" ht="12.75">
      <c r="A34" s="28" t="s">
        <v>117</v>
      </c>
      <c r="B34" s="29" t="s">
        <v>118</v>
      </c>
      <c r="C34" s="29" t="s">
        <v>119</v>
      </c>
      <c r="D34" s="9">
        <v>39580.167</v>
      </c>
    </row>
    <row r="35" spans="1:4" ht="12.75">
      <c r="A35" s="28" t="s">
        <v>120</v>
      </c>
      <c r="B35" s="53" t="s">
        <v>121</v>
      </c>
      <c r="C35" s="53" t="s">
        <v>10</v>
      </c>
      <c r="D35" s="54">
        <f>+D33/D34</f>
        <v>0.8786828291381651</v>
      </c>
    </row>
    <row r="36" spans="1:4" ht="12.75">
      <c r="A36" s="25"/>
      <c r="D36" s="60"/>
    </row>
    <row r="37" spans="1:4" ht="12.75">
      <c r="A37" s="25"/>
      <c r="D37" s="10"/>
    </row>
    <row r="38" spans="1:4" ht="12.75">
      <c r="A38" s="25"/>
      <c r="D38" s="59"/>
    </row>
    <row r="39" ht="12.75">
      <c r="A39" s="25"/>
    </row>
  </sheetData>
  <printOptions horizontalCentered="1"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3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53.8515625" style="0" customWidth="1"/>
    <col min="3" max="3" width="12.8515625" style="0" customWidth="1"/>
    <col min="4" max="4" width="10.28125" style="0" bestFit="1" customWidth="1"/>
  </cols>
  <sheetData>
    <row r="2" ht="15">
      <c r="A2" s="37" t="s">
        <v>72</v>
      </c>
    </row>
    <row r="5" ht="12.75">
      <c r="B5" s="27" t="s">
        <v>25</v>
      </c>
    </row>
    <row r="6" ht="12.75">
      <c r="B6" s="27"/>
    </row>
    <row r="7" spans="2:3" ht="12.75">
      <c r="B7" s="27" t="s">
        <v>27</v>
      </c>
      <c r="C7" s="27" t="s">
        <v>73</v>
      </c>
    </row>
    <row r="8" spans="2:3" ht="12.75">
      <c r="B8" s="27"/>
      <c r="C8" s="27"/>
    </row>
    <row r="9" spans="1:4" ht="12.75">
      <c r="A9" s="28" t="s">
        <v>28</v>
      </c>
      <c r="B9" s="29" t="s">
        <v>0</v>
      </c>
      <c r="C9" s="9">
        <f>'Measure I ER'!B369</f>
        <v>48998656.45004507</v>
      </c>
      <c r="D9" s="29" t="s">
        <v>7</v>
      </c>
    </row>
    <row r="10" spans="1:4" ht="14.25">
      <c r="A10" s="28" t="s">
        <v>29</v>
      </c>
      <c r="B10" s="29" t="s">
        <v>1</v>
      </c>
      <c r="C10" s="9">
        <f>'Measure I ER'!C369</f>
        <v>412885651.4777979</v>
      </c>
      <c r="D10" s="29" t="s">
        <v>70</v>
      </c>
    </row>
    <row r="11" spans="1:4" ht="14.25">
      <c r="A11" s="28" t="s">
        <v>30</v>
      </c>
      <c r="B11" s="29" t="s">
        <v>34</v>
      </c>
      <c r="C11" s="11">
        <f>C9/C10</f>
        <v>0.11867367217695593</v>
      </c>
      <c r="D11" s="29" t="s">
        <v>71</v>
      </c>
    </row>
    <row r="12" spans="1:4" ht="25.5">
      <c r="A12" s="28" t="s">
        <v>31</v>
      </c>
      <c r="B12" s="30" t="s">
        <v>37</v>
      </c>
      <c r="C12" s="29">
        <f>'Measure I ER'!E369</f>
        <v>0.1347</v>
      </c>
      <c r="D12" s="29" t="s">
        <v>71</v>
      </c>
    </row>
    <row r="13" spans="1:4" ht="14.25">
      <c r="A13" s="28" t="s">
        <v>32</v>
      </c>
      <c r="B13" s="29" t="s">
        <v>3</v>
      </c>
      <c r="C13" s="22">
        <f>C12-C11</f>
        <v>0.016026327823044056</v>
      </c>
      <c r="D13" s="29" t="s">
        <v>71</v>
      </c>
    </row>
    <row r="14" spans="1:4" ht="12.75">
      <c r="A14" s="28" t="s">
        <v>33</v>
      </c>
      <c r="B14" s="29" t="s">
        <v>36</v>
      </c>
      <c r="C14" s="9">
        <f>C13*C10</f>
        <v>6617040.804014305</v>
      </c>
      <c r="D14" s="29" t="s">
        <v>7</v>
      </c>
    </row>
    <row r="15" spans="1:4" ht="15.75">
      <c r="A15" s="28" t="s">
        <v>35</v>
      </c>
      <c r="B15" s="29" t="s">
        <v>41</v>
      </c>
      <c r="C15" s="7">
        <f>C14/10^6</f>
        <v>6.617040804014304</v>
      </c>
      <c r="D15" s="29" t="s">
        <v>67</v>
      </c>
    </row>
    <row r="16" spans="1:3" ht="12.75">
      <c r="A16" s="25"/>
      <c r="B16" s="38" t="s">
        <v>44</v>
      </c>
      <c r="C16" s="8"/>
    </row>
    <row r="17" spans="1:4" ht="12.75">
      <c r="A17" s="28" t="s">
        <v>52</v>
      </c>
      <c r="B17" s="29" t="s">
        <v>46</v>
      </c>
      <c r="C17" s="7">
        <v>556.5880200096835</v>
      </c>
      <c r="D17" s="29" t="s">
        <v>45</v>
      </c>
    </row>
    <row r="18" spans="1:4" ht="12.75">
      <c r="A18" s="28" t="s">
        <v>53</v>
      </c>
      <c r="B18" s="29" t="s">
        <v>47</v>
      </c>
      <c r="C18" s="7">
        <v>535.821427919861</v>
      </c>
      <c r="D18" s="29" t="s">
        <v>45</v>
      </c>
    </row>
    <row r="19" spans="1:4" ht="12.75">
      <c r="A19" s="28" t="s">
        <v>54</v>
      </c>
      <c r="B19" s="29" t="s">
        <v>55</v>
      </c>
      <c r="C19" s="9">
        <f>C18+C17</f>
        <v>1092.4094479295445</v>
      </c>
      <c r="D19" s="29" t="s">
        <v>45</v>
      </c>
    </row>
    <row r="20" spans="1:4" ht="12.75">
      <c r="A20" s="28" t="s">
        <v>56</v>
      </c>
      <c r="B20" s="29" t="s">
        <v>48</v>
      </c>
      <c r="C20" s="9">
        <v>96518.41</v>
      </c>
      <c r="D20" s="29" t="s">
        <v>23</v>
      </c>
    </row>
    <row r="21" spans="1:4" ht="12.75">
      <c r="A21" s="31" t="s">
        <v>57</v>
      </c>
      <c r="B21" s="33" t="s">
        <v>59</v>
      </c>
      <c r="C21" s="11">
        <f>C19/C20</f>
        <v>0.01131814591568121</v>
      </c>
      <c r="D21" s="29" t="s">
        <v>49</v>
      </c>
    </row>
    <row r="22" spans="1:4" ht="12.75">
      <c r="A22" s="32"/>
      <c r="B22" s="34"/>
      <c r="C22" s="11">
        <f>C21*0.000277778*1000000</f>
        <v>3.143931936166095</v>
      </c>
      <c r="D22" s="29" t="s">
        <v>50</v>
      </c>
    </row>
    <row r="23" spans="1:4" ht="15.75">
      <c r="A23" s="28" t="s">
        <v>58</v>
      </c>
      <c r="B23" s="29" t="s">
        <v>60</v>
      </c>
      <c r="C23" s="39">
        <f>C22*C15</f>
        <v>20.803525906654745</v>
      </c>
      <c r="D23" s="29" t="s">
        <v>68</v>
      </c>
    </row>
    <row r="24" ht="12.75">
      <c r="C24" s="24"/>
    </row>
    <row r="25" ht="12.75">
      <c r="C25" s="24"/>
    </row>
    <row r="26" ht="12.75">
      <c r="B26" s="27" t="s">
        <v>26</v>
      </c>
    </row>
    <row r="27" ht="12.75">
      <c r="B27" s="27"/>
    </row>
    <row r="28" spans="1:2" ht="12.75">
      <c r="A28" s="25"/>
      <c r="B28" t="s">
        <v>39</v>
      </c>
    </row>
    <row r="29" ht="12.75">
      <c r="A29" s="25"/>
    </row>
    <row r="30" spans="1:4" ht="14.25">
      <c r="A30" s="28" t="s">
        <v>61</v>
      </c>
      <c r="B30" s="29" t="s">
        <v>13</v>
      </c>
      <c r="C30" s="9">
        <f>'Measure IIER'!B369</f>
        <v>3033362.1599999988</v>
      </c>
      <c r="D30" s="29" t="s">
        <v>70</v>
      </c>
    </row>
    <row r="31" spans="1:4" ht="12.75">
      <c r="A31" s="28" t="s">
        <v>62</v>
      </c>
      <c r="B31" s="29" t="s">
        <v>14</v>
      </c>
      <c r="C31" s="11">
        <f>'Measure IIER'!C369</f>
        <v>0.7082647632311999</v>
      </c>
      <c r="D31" s="29" t="s">
        <v>20</v>
      </c>
    </row>
    <row r="32" spans="1:4" ht="14.25">
      <c r="A32" s="28" t="s">
        <v>63</v>
      </c>
      <c r="B32" s="35" t="s">
        <v>40</v>
      </c>
      <c r="C32" s="35">
        <v>35.7</v>
      </c>
      <c r="D32" s="35" t="s">
        <v>69</v>
      </c>
    </row>
    <row r="33" spans="1:4" ht="12.75">
      <c r="A33" s="28" t="s">
        <v>64</v>
      </c>
      <c r="B33" s="29" t="s">
        <v>42</v>
      </c>
      <c r="C33" s="9">
        <f>C30*C31*C32</f>
        <v>76698720.09407362</v>
      </c>
      <c r="D33" s="29" t="s">
        <v>21</v>
      </c>
    </row>
    <row r="34" spans="1:4" ht="15.75">
      <c r="A34" s="28" t="s">
        <v>65</v>
      </c>
      <c r="B34" s="36" t="s">
        <v>43</v>
      </c>
      <c r="C34" s="39">
        <f>C33/3600/1000</f>
        <v>21.305200026131562</v>
      </c>
      <c r="D34" s="36" t="s">
        <v>68</v>
      </c>
    </row>
    <row r="35" spans="1:4" ht="12.75">
      <c r="A35" s="25"/>
      <c r="B35" s="26"/>
      <c r="C35" s="26"/>
      <c r="D35" s="26"/>
    </row>
    <row r="36" spans="1:4" ht="15.75">
      <c r="A36" s="28" t="s">
        <v>66</v>
      </c>
      <c r="B36" s="36" t="s">
        <v>51</v>
      </c>
      <c r="C36" s="40">
        <f>C34+C23</f>
        <v>42.10872593278631</v>
      </c>
      <c r="D36" s="36" t="s">
        <v>68</v>
      </c>
    </row>
  </sheetData>
  <printOptions horizontalCentered="1"/>
  <pageMargins left="0.93" right="0.49" top="1" bottom="1" header="0.5" footer="0.5"/>
  <pageSetup horizontalDpi="600" verticalDpi="600" orientation="portrait" paperSize="9" r:id="rId1"/>
  <headerFooter alignWithMargins="0">
    <oddHeader>&amp;CReliance Industries Limited
CDM Cell</oddHeader>
    <oddFooter>&amp;RPage : 01 of 01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M373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9.140625" style="1" customWidth="1"/>
    <col min="2" max="2" width="11.57421875" style="0" customWidth="1"/>
    <col min="3" max="4" width="11.8515625" style="0" customWidth="1"/>
    <col min="5" max="5" width="11.57421875" style="0" customWidth="1"/>
    <col min="6" max="6" width="11.421875" style="0" customWidth="1"/>
    <col min="7" max="7" width="12.421875" style="0" customWidth="1"/>
    <col min="8" max="8" width="13.7109375" style="0" customWidth="1"/>
    <col min="9" max="11" width="11.57421875" style="0" customWidth="1"/>
  </cols>
  <sheetData>
    <row r="2" spans="1:11" ht="63.75">
      <c r="A2" s="2" t="s">
        <v>12</v>
      </c>
      <c r="B2" s="2" t="s">
        <v>0</v>
      </c>
      <c r="C2" s="2" t="s">
        <v>1</v>
      </c>
      <c r="D2" s="2" t="s">
        <v>2</v>
      </c>
      <c r="E2" s="2" t="s">
        <v>38</v>
      </c>
      <c r="F2" s="2" t="s">
        <v>3</v>
      </c>
      <c r="G2" s="2" t="s">
        <v>4</v>
      </c>
      <c r="H2" s="3" t="s">
        <v>5</v>
      </c>
      <c r="I2" s="2" t="s">
        <v>24</v>
      </c>
      <c r="J2" s="2" t="s">
        <v>18</v>
      </c>
      <c r="K2" s="2" t="s">
        <v>6</v>
      </c>
    </row>
    <row r="3" spans="1:11" ht="12.75">
      <c r="A3" s="2"/>
      <c r="B3" s="4" t="s">
        <v>7</v>
      </c>
      <c r="C3" s="4" t="s">
        <v>8</v>
      </c>
      <c r="D3" s="4" t="s">
        <v>9</v>
      </c>
      <c r="E3" s="4" t="s">
        <v>9</v>
      </c>
      <c r="F3" s="4" t="s">
        <v>9</v>
      </c>
      <c r="G3" s="4" t="s">
        <v>7</v>
      </c>
      <c r="H3" s="5" t="s">
        <v>10</v>
      </c>
      <c r="I3" s="4" t="s">
        <v>11</v>
      </c>
      <c r="J3" s="4" t="s">
        <v>11</v>
      </c>
      <c r="K3" s="4" t="s">
        <v>11</v>
      </c>
    </row>
    <row r="4" spans="1:13" ht="12.75">
      <c r="A4" s="6">
        <v>38617</v>
      </c>
      <c r="B4" s="9">
        <v>134190</v>
      </c>
      <c r="C4" s="9">
        <v>1128293.2882704241</v>
      </c>
      <c r="D4" s="11">
        <f>B4/C4</f>
        <v>0.11893184280631647</v>
      </c>
      <c r="E4" s="11">
        <v>0.1347</v>
      </c>
      <c r="F4" s="11">
        <f>E4-D4</f>
        <v>0.01576815719368352</v>
      </c>
      <c r="G4" s="9">
        <f>C4*F4</f>
        <v>17791.10593002612</v>
      </c>
      <c r="H4" s="11">
        <v>0.8585907081720979</v>
      </c>
      <c r="I4" s="9">
        <f>E4*C4*H4/1000</f>
        <v>130.48956536923976</v>
      </c>
      <c r="J4" s="9">
        <f>C4*D4*H4/1000</f>
        <v>115.21428712961382</v>
      </c>
      <c r="K4" s="39">
        <f>(I4-J4)</f>
        <v>15.275278239625933</v>
      </c>
      <c r="L4" s="20"/>
      <c r="M4" s="20"/>
    </row>
    <row r="5" spans="1:13" ht="12.75">
      <c r="A5" s="6">
        <v>38618</v>
      </c>
      <c r="B5" s="9">
        <v>128555</v>
      </c>
      <c r="C5" s="9">
        <v>1111091.5616146417</v>
      </c>
      <c r="D5" s="11">
        <f aca="true" t="shared" si="0" ref="D5:D68">B5/C5</f>
        <v>0.11570153571608759</v>
      </c>
      <c r="E5" s="11">
        <v>0.1347</v>
      </c>
      <c r="F5" s="11">
        <f aca="true" t="shared" si="1" ref="F5:F68">E5-D5</f>
        <v>0.0189984642839124</v>
      </c>
      <c r="G5" s="9">
        <f aca="true" t="shared" si="2" ref="G5:G68">C5*F5</f>
        <v>21109.033349492223</v>
      </c>
      <c r="H5" s="11">
        <v>0.8585907081720979</v>
      </c>
      <c r="I5" s="9">
        <f aca="true" t="shared" si="3" ref="I5:I68">E5*C5*H5/1000</f>
        <v>128.500148381433</v>
      </c>
      <c r="J5" s="9">
        <f aca="true" t="shared" si="4" ref="J5:J68">C5*D5*H5/1000</f>
        <v>110.37612848906406</v>
      </c>
      <c r="K5" s="39">
        <f aca="true" t="shared" si="5" ref="K5:K68">(I5-J5)</f>
        <v>18.12401989236895</v>
      </c>
      <c r="L5" s="20"/>
      <c r="M5" s="20"/>
    </row>
    <row r="6" spans="1:13" ht="12.75">
      <c r="A6" s="6">
        <v>38619</v>
      </c>
      <c r="B6" s="9">
        <v>131880</v>
      </c>
      <c r="C6" s="9">
        <v>1133886.1712859133</v>
      </c>
      <c r="D6" s="11">
        <f t="shared" si="0"/>
        <v>0.11630797106418365</v>
      </c>
      <c r="E6" s="11">
        <v>0.1347</v>
      </c>
      <c r="F6" s="11">
        <f t="shared" si="1"/>
        <v>0.018392028935816332</v>
      </c>
      <c r="G6" s="9">
        <f t="shared" si="2"/>
        <v>20854.46727221251</v>
      </c>
      <c r="H6" s="11">
        <v>0.8585907081720979</v>
      </c>
      <c r="I6" s="9">
        <f t="shared" si="3"/>
        <v>131.13639441753702</v>
      </c>
      <c r="J6" s="9">
        <f t="shared" si="4"/>
        <v>113.23094259373627</v>
      </c>
      <c r="K6" s="39">
        <f t="shared" si="5"/>
        <v>17.905451823800746</v>
      </c>
      <c r="L6" s="20"/>
      <c r="M6" s="20"/>
    </row>
    <row r="7" spans="1:13" ht="12.75">
      <c r="A7" s="6">
        <v>38620</v>
      </c>
      <c r="B7" s="9">
        <v>127700</v>
      </c>
      <c r="C7" s="9">
        <v>1115505.9840536304</v>
      </c>
      <c r="D7" s="11">
        <f t="shared" si="0"/>
        <v>0.11447719853187317</v>
      </c>
      <c r="E7" s="11">
        <v>0.1347</v>
      </c>
      <c r="F7" s="11">
        <f t="shared" si="1"/>
        <v>0.020222801468126814</v>
      </c>
      <c r="G7" s="9">
        <f t="shared" si="2"/>
        <v>22558.656052024002</v>
      </c>
      <c r="H7" s="11">
        <v>0.8585907081720979</v>
      </c>
      <c r="I7" s="9">
        <f t="shared" si="3"/>
        <v>129.01068590869497</v>
      </c>
      <c r="J7" s="9">
        <f t="shared" si="4"/>
        <v>109.6420334335769</v>
      </c>
      <c r="K7" s="39">
        <f t="shared" si="5"/>
        <v>19.36865247511807</v>
      </c>
      <c r="L7" s="20"/>
      <c r="M7" s="20"/>
    </row>
    <row r="8" spans="1:13" ht="12.75">
      <c r="A8" s="6">
        <v>38621</v>
      </c>
      <c r="B8" s="9">
        <v>133750</v>
      </c>
      <c r="C8" s="9">
        <v>1152744.7411147743</v>
      </c>
      <c r="D8" s="11">
        <f t="shared" si="0"/>
        <v>0.11602742153536577</v>
      </c>
      <c r="E8" s="11">
        <v>0.1347</v>
      </c>
      <c r="F8" s="11">
        <f t="shared" si="1"/>
        <v>0.018672578464634215</v>
      </c>
      <c r="G8" s="9">
        <f t="shared" si="2"/>
        <v>21524.716628160077</v>
      </c>
      <c r="H8" s="11">
        <v>0.8585907081720979</v>
      </c>
      <c r="I8" s="9">
        <f t="shared" si="3"/>
        <v>133.31742891099375</v>
      </c>
      <c r="J8" s="9">
        <f t="shared" si="4"/>
        <v>114.8365072180181</v>
      </c>
      <c r="K8" s="39">
        <f t="shared" si="5"/>
        <v>18.480921692975656</v>
      </c>
      <c r="L8" s="20"/>
      <c r="M8" s="20"/>
    </row>
    <row r="9" spans="1:13" ht="12.75">
      <c r="A9" s="6">
        <v>38622</v>
      </c>
      <c r="B9" s="9">
        <v>132900</v>
      </c>
      <c r="C9" s="9">
        <v>1160025.8419924015</v>
      </c>
      <c r="D9" s="11">
        <f t="shared" si="0"/>
        <v>0.11456641325484414</v>
      </c>
      <c r="E9" s="11">
        <v>0.1347</v>
      </c>
      <c r="F9" s="11">
        <f t="shared" si="1"/>
        <v>0.02013358674515585</v>
      </c>
      <c r="G9" s="9">
        <f t="shared" si="2"/>
        <v>23355.48091637647</v>
      </c>
      <c r="H9" s="11">
        <v>0.8585907081720979</v>
      </c>
      <c r="I9" s="9">
        <f t="shared" si="3"/>
        <v>134.15950401576342</v>
      </c>
      <c r="J9" s="9">
        <f t="shared" si="4"/>
        <v>114.10670511607181</v>
      </c>
      <c r="K9" s="39">
        <f t="shared" si="5"/>
        <v>20.05279889969161</v>
      </c>
      <c r="L9" s="20"/>
      <c r="M9" s="20"/>
    </row>
    <row r="10" spans="1:13" ht="12.75">
      <c r="A10" s="6">
        <v>38623</v>
      </c>
      <c r="B10" s="9">
        <v>131630</v>
      </c>
      <c r="C10" s="9">
        <v>1149382.992762273</v>
      </c>
      <c r="D10" s="11">
        <f t="shared" si="0"/>
        <v>0.11452231399705864</v>
      </c>
      <c r="E10" s="11">
        <v>0.1347</v>
      </c>
      <c r="F10" s="11">
        <f t="shared" si="1"/>
        <v>0.020177686002941342</v>
      </c>
      <c r="G10" s="9">
        <f t="shared" si="2"/>
        <v>23191.889125078145</v>
      </c>
      <c r="H10" s="11">
        <v>0.8585907081720979</v>
      </c>
      <c r="I10" s="9">
        <f t="shared" si="3"/>
        <v>132.9286354244429</v>
      </c>
      <c r="J10" s="9">
        <f t="shared" si="4"/>
        <v>113.01629491669325</v>
      </c>
      <c r="K10" s="39">
        <f t="shared" si="5"/>
        <v>19.912340507749633</v>
      </c>
      <c r="L10" s="20"/>
      <c r="M10" s="20"/>
    </row>
    <row r="11" spans="1:13" ht="12.75">
      <c r="A11" s="6">
        <v>38624</v>
      </c>
      <c r="B11" s="9">
        <v>132520</v>
      </c>
      <c r="C11" s="9">
        <v>1136997.5840017588</v>
      </c>
      <c r="D11" s="11">
        <f t="shared" si="0"/>
        <v>0.116552578356046</v>
      </c>
      <c r="E11" s="11">
        <v>0.1347</v>
      </c>
      <c r="F11" s="11">
        <f t="shared" si="1"/>
        <v>0.018147421643953984</v>
      </c>
      <c r="G11" s="9">
        <f t="shared" si="2"/>
        <v>20633.574565036906</v>
      </c>
      <c r="H11" s="11">
        <v>0.8585907081720979</v>
      </c>
      <c r="I11" s="9">
        <f t="shared" si="3"/>
        <v>131.49623604488323</v>
      </c>
      <c r="J11" s="9">
        <f t="shared" si="4"/>
        <v>113.78044064696643</v>
      </c>
      <c r="K11" s="39">
        <f t="shared" si="5"/>
        <v>17.715795397916807</v>
      </c>
      <c r="L11" s="20"/>
      <c r="M11" s="20"/>
    </row>
    <row r="12" spans="1:13" ht="12.75">
      <c r="A12" s="6">
        <v>38625</v>
      </c>
      <c r="B12" s="9">
        <v>133420</v>
      </c>
      <c r="C12" s="9">
        <v>1135964.522847651</v>
      </c>
      <c r="D12" s="11">
        <f t="shared" si="0"/>
        <v>0.11745085107547282</v>
      </c>
      <c r="E12" s="11">
        <v>0.1347</v>
      </c>
      <c r="F12" s="11">
        <f t="shared" si="1"/>
        <v>0.01724914892452717</v>
      </c>
      <c r="G12" s="9">
        <f t="shared" si="2"/>
        <v>19594.42122757858</v>
      </c>
      <c r="H12" s="11">
        <v>0.8585907081720979</v>
      </c>
      <c r="I12" s="9">
        <f t="shared" si="3"/>
        <v>131.3767602823304</v>
      </c>
      <c r="J12" s="9">
        <f t="shared" si="4"/>
        <v>114.5531722843213</v>
      </c>
      <c r="K12" s="39">
        <f t="shared" si="5"/>
        <v>16.82358799800909</v>
      </c>
      <c r="L12" s="20"/>
      <c r="M12" s="20"/>
    </row>
    <row r="13" spans="1:13" ht="12.75">
      <c r="A13" s="6">
        <v>38626</v>
      </c>
      <c r="B13" s="9">
        <v>130470</v>
      </c>
      <c r="C13" s="9">
        <v>1141346.651732896</v>
      </c>
      <c r="D13" s="11">
        <f t="shared" si="0"/>
        <v>0.1143123342955522</v>
      </c>
      <c r="E13" s="11">
        <v>0.1347</v>
      </c>
      <c r="F13" s="11">
        <f t="shared" si="1"/>
        <v>0.02038766570444779</v>
      </c>
      <c r="G13" s="9">
        <f t="shared" si="2"/>
        <v>23269.39398842108</v>
      </c>
      <c r="H13" s="11">
        <v>0.8585907081720979</v>
      </c>
      <c r="I13" s="9">
        <f t="shared" si="3"/>
        <v>131.99921515846762</v>
      </c>
      <c r="J13" s="9">
        <f t="shared" si="4"/>
        <v>112.02032969521362</v>
      </c>
      <c r="K13" s="39">
        <f t="shared" si="5"/>
        <v>19.978885463254002</v>
      </c>
      <c r="L13" s="20"/>
      <c r="M13" s="20"/>
    </row>
    <row r="14" spans="1:13" ht="12.75">
      <c r="A14" s="6">
        <v>38627</v>
      </c>
      <c r="B14" s="9">
        <v>131390</v>
      </c>
      <c r="C14" s="9">
        <v>1146728.780618141</v>
      </c>
      <c r="D14" s="11">
        <f t="shared" si="0"/>
        <v>0.11457809572824586</v>
      </c>
      <c r="E14" s="11">
        <v>0.1347</v>
      </c>
      <c r="F14" s="11">
        <f t="shared" si="1"/>
        <v>0.02012190427175413</v>
      </c>
      <c r="G14" s="9">
        <f t="shared" si="2"/>
        <v>23074.366749263572</v>
      </c>
      <c r="H14" s="11">
        <v>0.8585907081720979</v>
      </c>
      <c r="I14" s="9">
        <f t="shared" si="3"/>
        <v>132.62167003460488</v>
      </c>
      <c r="J14" s="9">
        <f t="shared" si="4"/>
        <v>112.81023314673195</v>
      </c>
      <c r="K14" s="39">
        <f t="shared" si="5"/>
        <v>19.81143688787293</v>
      </c>
      <c r="L14" s="20"/>
      <c r="M14" s="20"/>
    </row>
    <row r="15" spans="1:13" ht="12.75">
      <c r="A15" s="6">
        <v>38628</v>
      </c>
      <c r="B15" s="9">
        <v>128660</v>
      </c>
      <c r="C15" s="9">
        <v>1152110.9095033857</v>
      </c>
      <c r="D15" s="11">
        <f t="shared" si="0"/>
        <v>0.11167327636491052</v>
      </c>
      <c r="E15" s="11">
        <v>0.1347</v>
      </c>
      <c r="F15" s="11">
        <f t="shared" si="1"/>
        <v>0.023026723635089466</v>
      </c>
      <c r="G15" s="9">
        <f t="shared" si="2"/>
        <v>26529.33951010603</v>
      </c>
      <c r="H15" s="11">
        <v>0.8585907081720979</v>
      </c>
      <c r="I15" s="9">
        <f t="shared" si="3"/>
        <v>133.24412491074207</v>
      </c>
      <c r="J15" s="9">
        <f t="shared" si="4"/>
        <v>110.4662805134221</v>
      </c>
      <c r="K15" s="39">
        <f t="shared" si="5"/>
        <v>22.777844397319967</v>
      </c>
      <c r="L15" s="20"/>
      <c r="M15" s="20"/>
    </row>
    <row r="16" spans="1:13" ht="12.75">
      <c r="A16" s="6">
        <v>38629</v>
      </c>
      <c r="B16" s="9">
        <v>127890</v>
      </c>
      <c r="C16" s="9">
        <v>1157493.0383886308</v>
      </c>
      <c r="D16" s="11">
        <f t="shared" si="0"/>
        <v>0.11048878546866962</v>
      </c>
      <c r="E16" s="11">
        <v>0.1347</v>
      </c>
      <c r="F16" s="11">
        <f t="shared" si="1"/>
        <v>0.024211214531330363</v>
      </c>
      <c r="G16" s="9">
        <f t="shared" si="2"/>
        <v>28024.312270948554</v>
      </c>
      <c r="H16" s="11">
        <v>0.8585907081720979</v>
      </c>
      <c r="I16" s="9">
        <f t="shared" si="3"/>
        <v>133.86657978687933</v>
      </c>
      <c r="J16" s="9">
        <f t="shared" si="4"/>
        <v>109.8051656681296</v>
      </c>
      <c r="K16" s="39">
        <f t="shared" si="5"/>
        <v>24.061414118749724</v>
      </c>
      <c r="L16" s="20"/>
      <c r="M16" s="20"/>
    </row>
    <row r="17" spans="1:13" ht="12.75">
      <c r="A17" s="6">
        <v>38630</v>
      </c>
      <c r="B17" s="9">
        <v>131440</v>
      </c>
      <c r="C17" s="9">
        <v>1162875.1672738758</v>
      </c>
      <c r="D17" s="11">
        <f t="shared" si="0"/>
        <v>0.11303018905127567</v>
      </c>
      <c r="E17" s="11">
        <v>0.1347</v>
      </c>
      <c r="F17" s="11">
        <f t="shared" si="1"/>
        <v>0.02166981094872432</v>
      </c>
      <c r="G17" s="9">
        <f t="shared" si="2"/>
        <v>25199.285031791056</v>
      </c>
      <c r="H17" s="11">
        <v>0.8585907081720979</v>
      </c>
      <c r="I17" s="9">
        <f t="shared" si="3"/>
        <v>134.48903466301658</v>
      </c>
      <c r="J17" s="9">
        <f t="shared" si="4"/>
        <v>112.85316268214055</v>
      </c>
      <c r="K17" s="39">
        <f t="shared" si="5"/>
        <v>21.635871980876033</v>
      </c>
      <c r="L17" s="20"/>
      <c r="M17" s="20"/>
    </row>
    <row r="18" spans="1:13" ht="12.75">
      <c r="A18" s="6">
        <v>38631</v>
      </c>
      <c r="B18" s="9">
        <v>121005</v>
      </c>
      <c r="C18" s="9">
        <v>1168257.2961591205</v>
      </c>
      <c r="D18" s="11">
        <f t="shared" si="0"/>
        <v>0.10357735440457178</v>
      </c>
      <c r="E18" s="11">
        <v>0.1347</v>
      </c>
      <c r="F18" s="11">
        <f t="shared" si="1"/>
        <v>0.03112264559542821</v>
      </c>
      <c r="G18" s="9">
        <f t="shared" si="2"/>
        <v>36359.25779263352</v>
      </c>
      <c r="H18" s="11">
        <v>0.8585907081720979</v>
      </c>
      <c r="I18" s="9">
        <f t="shared" si="3"/>
        <v>135.11148953915378</v>
      </c>
      <c r="J18" s="9">
        <f t="shared" si="4"/>
        <v>103.8937686423647</v>
      </c>
      <c r="K18" s="39">
        <f t="shared" si="5"/>
        <v>31.217720896789075</v>
      </c>
      <c r="L18" s="20"/>
      <c r="M18" s="20"/>
    </row>
    <row r="19" spans="1:13" ht="12.75">
      <c r="A19" s="6">
        <v>38632</v>
      </c>
      <c r="B19" s="9">
        <v>129720</v>
      </c>
      <c r="C19" s="9">
        <v>1173639.4250443655</v>
      </c>
      <c r="D19" s="11">
        <f t="shared" si="0"/>
        <v>0.11052798434672248</v>
      </c>
      <c r="E19" s="11">
        <v>0.1347</v>
      </c>
      <c r="F19" s="11">
        <f t="shared" si="1"/>
        <v>0.024172015653277507</v>
      </c>
      <c r="G19" s="9">
        <f t="shared" si="2"/>
        <v>28369.230553476016</v>
      </c>
      <c r="H19" s="11">
        <v>0.8585907081720979</v>
      </c>
      <c r="I19" s="9">
        <f t="shared" si="3"/>
        <v>135.73394441529103</v>
      </c>
      <c r="J19" s="9">
        <f t="shared" si="4"/>
        <v>111.37638666408454</v>
      </c>
      <c r="K19" s="39">
        <f t="shared" si="5"/>
        <v>24.3575577512065</v>
      </c>
      <c r="L19" s="20"/>
      <c r="M19" s="20"/>
    </row>
    <row r="20" spans="1:13" ht="12.75">
      <c r="A20" s="6">
        <v>38633</v>
      </c>
      <c r="B20" s="9">
        <v>131060</v>
      </c>
      <c r="C20" s="9">
        <v>1179021.5539296104</v>
      </c>
      <c r="D20" s="11">
        <f t="shared" si="0"/>
        <v>0.11115996952149401</v>
      </c>
      <c r="E20" s="11">
        <v>0.1347</v>
      </c>
      <c r="F20" s="11">
        <f t="shared" si="1"/>
        <v>0.023540030478505974</v>
      </c>
      <c r="G20" s="9">
        <f t="shared" si="2"/>
        <v>27754.203314318504</v>
      </c>
      <c r="H20" s="11">
        <v>0.8585907081720979</v>
      </c>
      <c r="I20" s="9">
        <f t="shared" si="3"/>
        <v>136.35639929142826</v>
      </c>
      <c r="J20" s="9">
        <f t="shared" si="4"/>
        <v>112.52689821303515</v>
      </c>
      <c r="K20" s="39">
        <f t="shared" si="5"/>
        <v>23.829501078393108</v>
      </c>
      <c r="L20" s="20"/>
      <c r="M20" s="20"/>
    </row>
    <row r="21" spans="1:13" ht="12.75">
      <c r="A21" s="6">
        <v>38634</v>
      </c>
      <c r="B21" s="9">
        <v>128790</v>
      </c>
      <c r="C21" s="9">
        <v>1184403.6828148554</v>
      </c>
      <c r="D21" s="11">
        <f t="shared" si="0"/>
        <v>0.10873826370914139</v>
      </c>
      <c r="E21" s="11">
        <v>0.1347</v>
      </c>
      <c r="F21" s="11">
        <f t="shared" si="1"/>
        <v>0.0259617362908586</v>
      </c>
      <c r="G21" s="9">
        <f t="shared" si="2"/>
        <v>30749.17607516101</v>
      </c>
      <c r="H21" s="11">
        <v>0.8585907081720979</v>
      </c>
      <c r="I21" s="9">
        <f t="shared" si="3"/>
        <v>136.9788541675655</v>
      </c>
      <c r="J21" s="9">
        <f t="shared" si="4"/>
        <v>110.57789730548448</v>
      </c>
      <c r="K21" s="39">
        <f t="shared" si="5"/>
        <v>26.400956862081003</v>
      </c>
      <c r="L21" s="20"/>
      <c r="M21" s="20"/>
    </row>
    <row r="22" spans="1:13" ht="12.75">
      <c r="A22" s="6">
        <v>38635</v>
      </c>
      <c r="B22" s="9">
        <v>131070</v>
      </c>
      <c r="C22" s="9">
        <v>1189785.8117001003</v>
      </c>
      <c r="D22" s="11">
        <f t="shared" si="0"/>
        <v>0.11016268534309749</v>
      </c>
      <c r="E22" s="11">
        <v>0.1347</v>
      </c>
      <c r="F22" s="11">
        <f t="shared" si="1"/>
        <v>0.024537314656902495</v>
      </c>
      <c r="G22" s="9">
        <f t="shared" si="2"/>
        <v>29194.148836003504</v>
      </c>
      <c r="H22" s="11">
        <v>0.8585907081720979</v>
      </c>
      <c r="I22" s="9">
        <f t="shared" si="3"/>
        <v>137.60130904370277</v>
      </c>
      <c r="J22" s="9">
        <f t="shared" si="4"/>
        <v>112.53548412011686</v>
      </c>
      <c r="K22" s="39">
        <f t="shared" si="5"/>
        <v>25.065824923585907</v>
      </c>
      <c r="L22" s="20"/>
      <c r="M22" s="20"/>
    </row>
    <row r="23" spans="1:13" ht="12.75">
      <c r="A23" s="6">
        <v>38636</v>
      </c>
      <c r="B23" s="9">
        <v>128840</v>
      </c>
      <c r="C23" s="9">
        <v>1195167.9405853455</v>
      </c>
      <c r="D23" s="11">
        <f t="shared" si="0"/>
        <v>0.10780074968953679</v>
      </c>
      <c r="E23" s="11">
        <v>0.1347</v>
      </c>
      <c r="F23" s="11">
        <f t="shared" si="1"/>
        <v>0.026899250310463196</v>
      </c>
      <c r="G23" s="9">
        <f t="shared" si="2"/>
        <v>32149.121596846013</v>
      </c>
      <c r="H23" s="11">
        <v>0.8585907081720979</v>
      </c>
      <c r="I23" s="9">
        <f t="shared" si="3"/>
        <v>138.22376391984002</v>
      </c>
      <c r="J23" s="9">
        <f t="shared" si="4"/>
        <v>110.6208268408931</v>
      </c>
      <c r="K23" s="39">
        <f t="shared" si="5"/>
        <v>27.602937078946923</v>
      </c>
      <c r="L23" s="20"/>
      <c r="M23" s="20"/>
    </row>
    <row r="24" spans="1:13" ht="12.75">
      <c r="A24" s="6">
        <v>38637</v>
      </c>
      <c r="B24" s="9">
        <v>132110</v>
      </c>
      <c r="C24" s="9">
        <v>1200550.0694705902</v>
      </c>
      <c r="D24" s="11">
        <f t="shared" si="0"/>
        <v>0.11004122473480586</v>
      </c>
      <c r="E24" s="11">
        <v>0.1347</v>
      </c>
      <c r="F24" s="11">
        <f t="shared" si="1"/>
        <v>0.024658775265194124</v>
      </c>
      <c r="G24" s="9">
        <f t="shared" si="2"/>
        <v>29604.09435768848</v>
      </c>
      <c r="H24" s="11">
        <v>0.8585907081720979</v>
      </c>
      <c r="I24" s="9">
        <f t="shared" si="3"/>
        <v>138.84621879597722</v>
      </c>
      <c r="J24" s="9">
        <f t="shared" si="4"/>
        <v>113.42841845661584</v>
      </c>
      <c r="K24" s="39">
        <f t="shared" si="5"/>
        <v>25.417800339361378</v>
      </c>
      <c r="L24" s="20"/>
      <c r="M24" s="20"/>
    </row>
    <row r="25" spans="1:13" ht="12.75">
      <c r="A25" s="6">
        <v>38638</v>
      </c>
      <c r="B25" s="9">
        <v>128810</v>
      </c>
      <c r="C25" s="9">
        <v>1205932.1983558352</v>
      </c>
      <c r="D25" s="11">
        <f t="shared" si="0"/>
        <v>0.10681363361523909</v>
      </c>
      <c r="E25" s="11">
        <v>0.1347</v>
      </c>
      <c r="F25" s="11">
        <f t="shared" si="1"/>
        <v>0.0278863663847609</v>
      </c>
      <c r="G25" s="9">
        <f t="shared" si="2"/>
        <v>33629.06711853098</v>
      </c>
      <c r="H25" s="11">
        <v>0.8585907081720979</v>
      </c>
      <c r="I25" s="9">
        <f t="shared" si="3"/>
        <v>139.46867367211448</v>
      </c>
      <c r="J25" s="9">
        <f t="shared" si="4"/>
        <v>110.59506911964793</v>
      </c>
      <c r="K25" s="39">
        <f t="shared" si="5"/>
        <v>28.873604552466546</v>
      </c>
      <c r="L25" s="20"/>
      <c r="M25" s="20"/>
    </row>
    <row r="26" spans="1:13" ht="12.75">
      <c r="A26" s="6">
        <v>38639</v>
      </c>
      <c r="B26" s="9">
        <v>126345</v>
      </c>
      <c r="C26" s="9">
        <v>1211314.32724108</v>
      </c>
      <c r="D26" s="11">
        <f t="shared" si="0"/>
        <v>0.104304058128138</v>
      </c>
      <c r="E26" s="11">
        <v>0.1347</v>
      </c>
      <c r="F26" s="11">
        <f t="shared" si="1"/>
        <v>0.03039594187186198</v>
      </c>
      <c r="G26" s="9">
        <f t="shared" si="2"/>
        <v>36819.03987937347</v>
      </c>
      <c r="H26" s="11">
        <v>0.8585907081720979</v>
      </c>
      <c r="I26" s="9">
        <f t="shared" si="3"/>
        <v>140.0911285482517</v>
      </c>
      <c r="J26" s="9">
        <f t="shared" si="4"/>
        <v>108.47864302400372</v>
      </c>
      <c r="K26" s="39">
        <f t="shared" si="5"/>
        <v>31.612485524247987</v>
      </c>
      <c r="L26" s="20"/>
      <c r="M26" s="20"/>
    </row>
    <row r="27" spans="1:13" ht="12.75">
      <c r="A27" s="6">
        <v>38640</v>
      </c>
      <c r="B27" s="9">
        <v>142595</v>
      </c>
      <c r="C27" s="9">
        <v>1216696.456126325</v>
      </c>
      <c r="D27" s="11">
        <f t="shared" si="0"/>
        <v>0.11719850031781048</v>
      </c>
      <c r="E27" s="11">
        <v>0.1347</v>
      </c>
      <c r="F27" s="11">
        <f t="shared" si="1"/>
        <v>0.017501499682189503</v>
      </c>
      <c r="G27" s="9">
        <f t="shared" si="2"/>
        <v>21294.012640215973</v>
      </c>
      <c r="H27" s="11">
        <v>0.8585907081720979</v>
      </c>
      <c r="I27" s="9">
        <f t="shared" si="3"/>
        <v>140.71358342438896</v>
      </c>
      <c r="J27" s="9">
        <f t="shared" si="4"/>
        <v>122.43074203180029</v>
      </c>
      <c r="K27" s="39">
        <f t="shared" si="5"/>
        <v>18.282841392588665</v>
      </c>
      <c r="L27" s="20"/>
      <c r="M27" s="20"/>
    </row>
    <row r="28" spans="1:13" ht="12.75">
      <c r="A28" s="6">
        <v>38641</v>
      </c>
      <c r="B28" s="9">
        <v>136399.99999999936</v>
      </c>
      <c r="C28" s="9">
        <v>1222078.58501157</v>
      </c>
      <c r="D28" s="11">
        <f t="shared" si="0"/>
        <v>0.1116131169246436</v>
      </c>
      <c r="E28" s="11">
        <v>0.1347</v>
      </c>
      <c r="F28" s="11">
        <f t="shared" si="1"/>
        <v>0.02308688307535639</v>
      </c>
      <c r="G28" s="9">
        <f t="shared" si="2"/>
        <v>28213.9854010591</v>
      </c>
      <c r="H28" s="11">
        <v>0.8585907081720979</v>
      </c>
      <c r="I28" s="9">
        <f t="shared" si="3"/>
        <v>141.33603830052616</v>
      </c>
      <c r="J28" s="9">
        <f t="shared" si="4"/>
        <v>117.1117725946736</v>
      </c>
      <c r="K28" s="39">
        <f t="shared" si="5"/>
        <v>24.22426570585256</v>
      </c>
      <c r="L28" s="20"/>
      <c r="M28" s="20"/>
    </row>
    <row r="29" spans="1:13" ht="12.75">
      <c r="A29" s="6">
        <v>38642</v>
      </c>
      <c r="B29" s="9">
        <v>135710.00000000064</v>
      </c>
      <c r="C29" s="9">
        <v>1227460.713896815</v>
      </c>
      <c r="D29" s="11">
        <f t="shared" si="0"/>
        <v>0.11056158332690144</v>
      </c>
      <c r="E29" s="11">
        <v>0.1347</v>
      </c>
      <c r="F29" s="11">
        <f t="shared" si="1"/>
        <v>0.024138416673098545</v>
      </c>
      <c r="G29" s="9">
        <f t="shared" si="2"/>
        <v>29628.958161900322</v>
      </c>
      <c r="H29" s="11">
        <v>0.8585907081720979</v>
      </c>
      <c r="I29" s="9">
        <f t="shared" si="3"/>
        <v>141.9584931766634</v>
      </c>
      <c r="J29" s="9">
        <f t="shared" si="4"/>
        <v>116.51934500603596</v>
      </c>
      <c r="K29" s="39">
        <f t="shared" si="5"/>
        <v>25.439148170627448</v>
      </c>
      <c r="L29" s="20"/>
      <c r="M29" s="20"/>
    </row>
    <row r="30" spans="1:13" ht="12.75">
      <c r="A30" s="6">
        <v>38643</v>
      </c>
      <c r="B30" s="9">
        <v>134330</v>
      </c>
      <c r="C30" s="9">
        <v>1232842.8427820602</v>
      </c>
      <c r="D30" s="11">
        <f t="shared" si="0"/>
        <v>0.1089595488885412</v>
      </c>
      <c r="E30" s="11">
        <v>0.1347</v>
      </c>
      <c r="F30" s="11">
        <f t="shared" si="1"/>
        <v>0.025740451111458784</v>
      </c>
      <c r="G30" s="9">
        <f t="shared" si="2"/>
        <v>31733.930922743486</v>
      </c>
      <c r="H30" s="11">
        <v>0.8585907081720979</v>
      </c>
      <c r="I30" s="9">
        <f t="shared" si="3"/>
        <v>142.58094805280066</v>
      </c>
      <c r="J30" s="9">
        <f t="shared" si="4"/>
        <v>115.33448982875791</v>
      </c>
      <c r="K30" s="39">
        <f t="shared" si="5"/>
        <v>27.246458224042755</v>
      </c>
      <c r="L30" s="20"/>
      <c r="M30" s="20"/>
    </row>
    <row r="31" spans="1:13" ht="12.75">
      <c r="A31" s="6">
        <v>38644</v>
      </c>
      <c r="B31" s="9">
        <v>130750</v>
      </c>
      <c r="C31" s="9">
        <v>1238224.9716673049</v>
      </c>
      <c r="D31" s="11">
        <f t="shared" si="0"/>
        <v>0.1055947045099094</v>
      </c>
      <c r="E31" s="11">
        <v>0.1347</v>
      </c>
      <c r="F31" s="11">
        <f t="shared" si="1"/>
        <v>0.029105295490090582</v>
      </c>
      <c r="G31" s="9">
        <f t="shared" si="2"/>
        <v>36038.903683585944</v>
      </c>
      <c r="H31" s="11">
        <v>0.8585907081720979</v>
      </c>
      <c r="I31" s="9">
        <f t="shared" si="3"/>
        <v>143.2034029289379</v>
      </c>
      <c r="J31" s="9">
        <f t="shared" si="4"/>
        <v>112.26073509350181</v>
      </c>
      <c r="K31" s="39">
        <f t="shared" si="5"/>
        <v>30.942667835436083</v>
      </c>
      <c r="L31" s="20"/>
      <c r="M31" s="20"/>
    </row>
    <row r="32" spans="1:13" ht="12.75">
      <c r="A32" s="6">
        <v>38645</v>
      </c>
      <c r="B32" s="9">
        <v>138720</v>
      </c>
      <c r="C32" s="9">
        <v>1243607.1005525496</v>
      </c>
      <c r="D32" s="11">
        <f t="shared" si="0"/>
        <v>0.1115464843666179</v>
      </c>
      <c r="E32" s="11">
        <v>0.1347</v>
      </c>
      <c r="F32" s="11">
        <f t="shared" si="1"/>
        <v>0.023153515633382082</v>
      </c>
      <c r="G32" s="9">
        <f t="shared" si="2"/>
        <v>28793.87644442842</v>
      </c>
      <c r="H32" s="11">
        <v>0.8585907081720979</v>
      </c>
      <c r="I32" s="9">
        <f t="shared" si="3"/>
        <v>143.8258578050751</v>
      </c>
      <c r="J32" s="9">
        <f t="shared" si="4"/>
        <v>119.10370303763342</v>
      </c>
      <c r="K32" s="39">
        <f t="shared" si="5"/>
        <v>24.722154767441666</v>
      </c>
      <c r="L32" s="20"/>
      <c r="M32" s="20"/>
    </row>
    <row r="33" spans="1:13" ht="12.75">
      <c r="A33" s="6">
        <v>38646</v>
      </c>
      <c r="B33" s="9">
        <v>137815</v>
      </c>
      <c r="C33" s="9">
        <v>1248989.2294377948</v>
      </c>
      <c r="D33" s="11">
        <f t="shared" si="0"/>
        <v>0.11034122372859405</v>
      </c>
      <c r="E33" s="11">
        <v>0.1347</v>
      </c>
      <c r="F33" s="11">
        <f t="shared" si="1"/>
        <v>0.024358776271405938</v>
      </c>
      <c r="G33" s="9">
        <f t="shared" si="2"/>
        <v>30423.84920527094</v>
      </c>
      <c r="H33" s="11">
        <v>0.8585907081720979</v>
      </c>
      <c r="I33" s="9">
        <f t="shared" si="3"/>
        <v>144.44831268121234</v>
      </c>
      <c r="J33" s="9">
        <f t="shared" si="4"/>
        <v>118.32667844673767</v>
      </c>
      <c r="K33" s="39">
        <f t="shared" si="5"/>
        <v>26.12163423447467</v>
      </c>
      <c r="L33" s="20"/>
      <c r="M33" s="20"/>
    </row>
    <row r="34" spans="1:13" ht="12.75">
      <c r="A34" s="6">
        <v>38647</v>
      </c>
      <c r="B34" s="9">
        <v>141600</v>
      </c>
      <c r="C34" s="9">
        <v>1254371.3583230395</v>
      </c>
      <c r="D34" s="11">
        <f t="shared" si="0"/>
        <v>0.11288523056625278</v>
      </c>
      <c r="E34" s="11">
        <v>0.1347</v>
      </c>
      <c r="F34" s="11">
        <f t="shared" si="1"/>
        <v>0.021814769433747203</v>
      </c>
      <c r="G34" s="9">
        <f t="shared" si="2"/>
        <v>27363.821966113403</v>
      </c>
      <c r="H34" s="11">
        <v>0.8585907081720979</v>
      </c>
      <c r="I34" s="9">
        <f t="shared" si="3"/>
        <v>145.07076755734957</v>
      </c>
      <c r="J34" s="9">
        <f t="shared" si="4"/>
        <v>121.57644427716906</v>
      </c>
      <c r="K34" s="39">
        <f t="shared" si="5"/>
        <v>23.49432328018051</v>
      </c>
      <c r="L34" s="20"/>
      <c r="M34" s="20"/>
    </row>
    <row r="35" spans="1:13" ht="12.75">
      <c r="A35" s="6">
        <v>38648</v>
      </c>
      <c r="B35" s="9">
        <v>138455</v>
      </c>
      <c r="C35" s="9">
        <v>1259753.4872082844</v>
      </c>
      <c r="D35" s="11">
        <f t="shared" si="0"/>
        <v>0.10990642328510435</v>
      </c>
      <c r="E35" s="11">
        <v>0.1347</v>
      </c>
      <c r="F35" s="11">
        <f t="shared" si="1"/>
        <v>0.02479357671489564</v>
      </c>
      <c r="G35" s="9">
        <f t="shared" si="2"/>
        <v>31233.794726955904</v>
      </c>
      <c r="H35" s="11">
        <v>0.8585907081720979</v>
      </c>
      <c r="I35" s="9">
        <f t="shared" si="3"/>
        <v>145.69322243348682</v>
      </c>
      <c r="J35" s="9">
        <f t="shared" si="4"/>
        <v>118.87617649996781</v>
      </c>
      <c r="K35" s="39">
        <f t="shared" si="5"/>
        <v>26.81704593351901</v>
      </c>
      <c r="L35" s="20"/>
      <c r="M35" s="20"/>
    </row>
    <row r="36" spans="1:13" ht="12.75">
      <c r="A36" s="6">
        <v>38649</v>
      </c>
      <c r="B36" s="9">
        <v>139470</v>
      </c>
      <c r="C36" s="9">
        <v>1265135.6160935294</v>
      </c>
      <c r="D36" s="11">
        <f t="shared" si="0"/>
        <v>0.1102411458707121</v>
      </c>
      <c r="E36" s="11">
        <v>0.1347</v>
      </c>
      <c r="F36" s="11">
        <f t="shared" si="1"/>
        <v>0.024458854129287888</v>
      </c>
      <c r="G36" s="9">
        <f t="shared" si="2"/>
        <v>30943.7674877984</v>
      </c>
      <c r="H36" s="11">
        <v>0.8585907081720979</v>
      </c>
      <c r="I36" s="9">
        <f t="shared" si="3"/>
        <v>146.31567730962405</v>
      </c>
      <c r="J36" s="9">
        <f t="shared" si="4"/>
        <v>119.74764606876249</v>
      </c>
      <c r="K36" s="39">
        <f t="shared" si="5"/>
        <v>26.568031240861558</v>
      </c>
      <c r="L36" s="20"/>
      <c r="M36" s="20"/>
    </row>
    <row r="37" spans="1:13" ht="12.75">
      <c r="A37" s="6">
        <v>38650</v>
      </c>
      <c r="B37" s="9">
        <v>136855</v>
      </c>
      <c r="C37" s="9">
        <v>1270517.7449787746</v>
      </c>
      <c r="D37" s="11">
        <f t="shared" si="0"/>
        <v>0.10771592962071247</v>
      </c>
      <c r="E37" s="11">
        <v>0.1347</v>
      </c>
      <c r="F37" s="11">
        <f t="shared" si="1"/>
        <v>0.026984070379287517</v>
      </c>
      <c r="G37" s="9">
        <f t="shared" si="2"/>
        <v>34283.74024864092</v>
      </c>
      <c r="H37" s="11">
        <v>0.8585907081720979</v>
      </c>
      <c r="I37" s="9">
        <f t="shared" si="3"/>
        <v>146.93813218576133</v>
      </c>
      <c r="J37" s="9">
        <f t="shared" si="4"/>
        <v>117.50243136689245</v>
      </c>
      <c r="K37" s="39">
        <f t="shared" si="5"/>
        <v>29.43570081886888</v>
      </c>
      <c r="L37" s="20"/>
      <c r="M37" s="20"/>
    </row>
    <row r="38" spans="1:13" ht="12.75">
      <c r="A38" s="6">
        <v>38651</v>
      </c>
      <c r="B38" s="9">
        <v>136625</v>
      </c>
      <c r="C38" s="9">
        <v>1275899.8738640195</v>
      </c>
      <c r="D38" s="11">
        <f t="shared" si="0"/>
        <v>0.10708128654816448</v>
      </c>
      <c r="E38" s="11">
        <v>0.1347</v>
      </c>
      <c r="F38" s="11">
        <f t="shared" si="1"/>
        <v>0.027618713451835503</v>
      </c>
      <c r="G38" s="9">
        <f t="shared" si="2"/>
        <v>35238.713009483414</v>
      </c>
      <c r="H38" s="11">
        <v>0.8585907081720979</v>
      </c>
      <c r="I38" s="9">
        <f t="shared" si="3"/>
        <v>147.56058706189856</v>
      </c>
      <c r="J38" s="9">
        <f t="shared" si="4"/>
        <v>117.30495550401288</v>
      </c>
      <c r="K38" s="39">
        <f t="shared" si="5"/>
        <v>30.25563155788568</v>
      </c>
      <c r="L38" s="20"/>
      <c r="M38" s="20"/>
    </row>
    <row r="39" spans="1:13" ht="12.75">
      <c r="A39" s="6">
        <v>38652</v>
      </c>
      <c r="B39" s="9">
        <v>136230</v>
      </c>
      <c r="C39" s="9">
        <v>1281282.0027492642</v>
      </c>
      <c r="D39" s="11">
        <f t="shared" si="0"/>
        <v>0.1063231979436919</v>
      </c>
      <c r="E39" s="11">
        <v>0.1347</v>
      </c>
      <c r="F39" s="11">
        <f t="shared" si="1"/>
        <v>0.02837680205630809</v>
      </c>
      <c r="G39" s="9">
        <f t="shared" si="2"/>
        <v>36358.68577032587</v>
      </c>
      <c r="H39" s="11">
        <v>0.8585907081720979</v>
      </c>
      <c r="I39" s="9">
        <f t="shared" si="3"/>
        <v>148.18304193803579</v>
      </c>
      <c r="J39" s="9">
        <f t="shared" si="4"/>
        <v>116.9658121742849</v>
      </c>
      <c r="K39" s="39">
        <f t="shared" si="5"/>
        <v>31.21722976375088</v>
      </c>
      <c r="L39" s="20"/>
      <c r="M39" s="20"/>
    </row>
    <row r="40" spans="1:13" ht="12.75">
      <c r="A40" s="6">
        <v>38653</v>
      </c>
      <c r="B40" s="9">
        <v>132440</v>
      </c>
      <c r="C40" s="9">
        <v>1286664.1316345092</v>
      </c>
      <c r="D40" s="11">
        <f t="shared" si="0"/>
        <v>0.10293284528865766</v>
      </c>
      <c r="E40" s="11">
        <v>0.1347</v>
      </c>
      <c r="F40" s="11">
        <f t="shared" si="1"/>
        <v>0.031767154711342324</v>
      </c>
      <c r="G40" s="9">
        <f t="shared" si="2"/>
        <v>40873.65853116838</v>
      </c>
      <c r="H40" s="11">
        <v>0.8585907081720979</v>
      </c>
      <c r="I40" s="9">
        <f t="shared" si="3"/>
        <v>148.805496814173</v>
      </c>
      <c r="J40" s="9">
        <f t="shared" si="4"/>
        <v>113.71175339031265</v>
      </c>
      <c r="K40" s="39">
        <f t="shared" si="5"/>
        <v>35.09374342386036</v>
      </c>
      <c r="L40" s="20"/>
      <c r="M40" s="20"/>
    </row>
    <row r="41" spans="1:13" ht="12.75">
      <c r="A41" s="6">
        <v>38654</v>
      </c>
      <c r="B41" s="9">
        <v>139000</v>
      </c>
      <c r="C41" s="9">
        <v>1209847.9248042968</v>
      </c>
      <c r="D41" s="11">
        <f t="shared" si="0"/>
        <v>0.11489047271993663</v>
      </c>
      <c r="E41" s="11">
        <v>0.1347</v>
      </c>
      <c r="F41" s="11">
        <f t="shared" si="1"/>
        <v>0.019809527280063355</v>
      </c>
      <c r="G41" s="9">
        <f t="shared" si="2"/>
        <v>23966.515471138755</v>
      </c>
      <c r="H41" s="11">
        <v>0.8585907081720979</v>
      </c>
      <c r="I41" s="9">
        <f t="shared" si="3"/>
        <v>139.92153592670417</v>
      </c>
      <c r="J41" s="9">
        <f t="shared" si="4"/>
        <v>119.34410843592161</v>
      </c>
      <c r="K41" s="39">
        <f t="shared" si="5"/>
        <v>20.577427490782554</v>
      </c>
      <c r="L41" s="20"/>
      <c r="M41" s="20"/>
    </row>
    <row r="42" spans="1:13" ht="12.75">
      <c r="A42" s="6">
        <v>38655</v>
      </c>
      <c r="B42" s="9">
        <v>138860</v>
      </c>
      <c r="C42" s="9">
        <v>1182483.640822109</v>
      </c>
      <c r="D42" s="11">
        <f t="shared" si="0"/>
        <v>0.11743080006033663</v>
      </c>
      <c r="E42" s="11">
        <v>0.1347</v>
      </c>
      <c r="F42" s="11">
        <f t="shared" si="1"/>
        <v>0.01726919993966336</v>
      </c>
      <c r="G42" s="9">
        <f t="shared" si="2"/>
        <v>20420.546418738075</v>
      </c>
      <c r="H42" s="11">
        <v>0.8585907081720979</v>
      </c>
      <c r="I42" s="9">
        <f t="shared" si="3"/>
        <v>136.75679714770303</v>
      </c>
      <c r="J42" s="9">
        <f t="shared" si="4"/>
        <v>119.22390573677752</v>
      </c>
      <c r="K42" s="39">
        <f t="shared" si="5"/>
        <v>17.5328914109255</v>
      </c>
      <c r="L42" s="20"/>
      <c r="M42" s="20"/>
    </row>
    <row r="43" spans="1:13" ht="12.75">
      <c r="A43" s="6">
        <v>38656</v>
      </c>
      <c r="B43" s="9">
        <v>139160</v>
      </c>
      <c r="C43" s="9">
        <v>1199986.842288522</v>
      </c>
      <c r="D43" s="11">
        <f t="shared" si="0"/>
        <v>0.11596793822722658</v>
      </c>
      <c r="E43" s="11">
        <v>0.1347</v>
      </c>
      <c r="F43" s="11">
        <f t="shared" si="1"/>
        <v>0.01873206177277341</v>
      </c>
      <c r="G43" s="9">
        <f t="shared" si="2"/>
        <v>22478.227656263898</v>
      </c>
      <c r="H43" s="11">
        <v>0.8585907081720979</v>
      </c>
      <c r="I43" s="9">
        <f t="shared" si="3"/>
        <v>138.78108035107442</v>
      </c>
      <c r="J43" s="9">
        <f t="shared" si="4"/>
        <v>119.48148294922915</v>
      </c>
      <c r="K43" s="39">
        <f t="shared" si="5"/>
        <v>19.299597401845276</v>
      </c>
      <c r="L43" s="20"/>
      <c r="M43" s="20"/>
    </row>
    <row r="44" spans="1:13" ht="12.75">
      <c r="A44" s="6">
        <v>38657</v>
      </c>
      <c r="B44" s="9">
        <v>138955</v>
      </c>
      <c r="C44" s="9">
        <v>1196913.9368259711</v>
      </c>
      <c r="D44" s="11">
        <f t="shared" si="0"/>
        <v>0.11609439553230282</v>
      </c>
      <c r="E44" s="11">
        <v>0.1347</v>
      </c>
      <c r="F44" s="11">
        <f t="shared" si="1"/>
        <v>0.01860560446769717</v>
      </c>
      <c r="G44" s="9">
        <f t="shared" si="2"/>
        <v>22269.3072904583</v>
      </c>
      <c r="H44" s="11">
        <v>0.8585907081720979</v>
      </c>
      <c r="I44" s="9">
        <f t="shared" si="3"/>
        <v>138.42569217107052</v>
      </c>
      <c r="J44" s="9">
        <f t="shared" si="4"/>
        <v>119.30547185405388</v>
      </c>
      <c r="K44" s="39">
        <f t="shared" si="5"/>
        <v>19.120220317016646</v>
      </c>
      <c r="L44" s="20"/>
      <c r="M44" s="20"/>
    </row>
    <row r="45" spans="1:13" ht="12.75">
      <c r="A45" s="6">
        <v>38658</v>
      </c>
      <c r="B45" s="9">
        <v>143180</v>
      </c>
      <c r="C45" s="9">
        <v>1221052.0300218314</v>
      </c>
      <c r="D45" s="11">
        <f t="shared" si="0"/>
        <v>0.11725954052706505</v>
      </c>
      <c r="E45" s="11">
        <v>0.1347</v>
      </c>
      <c r="F45" s="11">
        <f t="shared" si="1"/>
        <v>0.017440459472934933</v>
      </c>
      <c r="G45" s="9">
        <f t="shared" si="2"/>
        <v>21295.70844394068</v>
      </c>
      <c r="H45" s="11">
        <v>0.8585907081720979</v>
      </c>
      <c r="I45" s="9">
        <f t="shared" si="3"/>
        <v>141.2173149899905</v>
      </c>
      <c r="J45" s="9">
        <f t="shared" si="4"/>
        <v>122.93301759608099</v>
      </c>
      <c r="K45" s="39">
        <f t="shared" si="5"/>
        <v>18.284297393909526</v>
      </c>
      <c r="L45" s="20"/>
      <c r="M45" s="20"/>
    </row>
    <row r="46" spans="1:13" ht="12.75">
      <c r="A46" s="6">
        <v>38659</v>
      </c>
      <c r="B46" s="9">
        <v>141190</v>
      </c>
      <c r="C46" s="9">
        <v>1224797.7034219375</v>
      </c>
      <c r="D46" s="11">
        <f t="shared" si="0"/>
        <v>0.11527617957278342</v>
      </c>
      <c r="E46" s="11">
        <v>0.1347</v>
      </c>
      <c r="F46" s="11">
        <f t="shared" si="1"/>
        <v>0.019423820427216562</v>
      </c>
      <c r="G46" s="9">
        <f t="shared" si="2"/>
        <v>23790.250650934962</v>
      </c>
      <c r="H46" s="11">
        <v>0.8585907081720979</v>
      </c>
      <c r="I46" s="9">
        <f t="shared" si="3"/>
        <v>141.65051024079645</v>
      </c>
      <c r="J46" s="9">
        <f t="shared" si="4"/>
        <v>121.2244220868185</v>
      </c>
      <c r="K46" s="39">
        <f t="shared" si="5"/>
        <v>20.426088153977943</v>
      </c>
      <c r="L46" s="20"/>
      <c r="M46" s="20"/>
    </row>
    <row r="47" spans="1:13" ht="12.75">
      <c r="A47" s="6">
        <v>38660</v>
      </c>
      <c r="B47" s="9">
        <v>144000</v>
      </c>
      <c r="C47" s="9">
        <v>1243908.1303795613</v>
      </c>
      <c r="D47" s="11">
        <f t="shared" si="0"/>
        <v>0.11576417621457333</v>
      </c>
      <c r="E47" s="11">
        <v>0.1347</v>
      </c>
      <c r="F47" s="11">
        <f t="shared" si="1"/>
        <v>0.01893582378542666</v>
      </c>
      <c r="G47" s="9">
        <f t="shared" si="2"/>
        <v>23554.425162126903</v>
      </c>
      <c r="H47" s="11">
        <v>0.8585907081720979</v>
      </c>
      <c r="I47" s="9">
        <f t="shared" si="3"/>
        <v>143.8606725573193</v>
      </c>
      <c r="J47" s="9">
        <f t="shared" si="4"/>
        <v>123.6370619767821</v>
      </c>
      <c r="K47" s="39">
        <f t="shared" si="5"/>
        <v>20.223610580537198</v>
      </c>
      <c r="L47" s="20"/>
      <c r="M47" s="20"/>
    </row>
    <row r="48" spans="1:13" ht="12.75">
      <c r="A48" s="6">
        <v>38661</v>
      </c>
      <c r="B48" s="9">
        <v>144400</v>
      </c>
      <c r="C48" s="9">
        <v>1225302.4195176119</v>
      </c>
      <c r="D48" s="11">
        <f t="shared" si="0"/>
        <v>0.11784845740927265</v>
      </c>
      <c r="E48" s="11">
        <v>0.1347</v>
      </c>
      <c r="F48" s="11">
        <f t="shared" si="1"/>
        <v>0.01685154259072734</v>
      </c>
      <c r="G48" s="9">
        <f t="shared" si="2"/>
        <v>20648.235909022293</v>
      </c>
      <c r="H48" s="11">
        <v>0.8585907081720979</v>
      </c>
      <c r="I48" s="9">
        <f t="shared" si="3"/>
        <v>141.70888175168292</v>
      </c>
      <c r="J48" s="9">
        <f t="shared" si="4"/>
        <v>123.98049826005094</v>
      </c>
      <c r="K48" s="39">
        <f t="shared" si="5"/>
        <v>17.728383491631988</v>
      </c>
      <c r="L48" s="20"/>
      <c r="M48" s="20"/>
    </row>
    <row r="49" spans="1:13" ht="12.75">
      <c r="A49" s="6">
        <v>38662</v>
      </c>
      <c r="B49" s="9">
        <v>142740</v>
      </c>
      <c r="C49" s="9">
        <v>1229767.525896881</v>
      </c>
      <c r="D49" s="11">
        <f t="shared" si="0"/>
        <v>0.1160707182407491</v>
      </c>
      <c r="E49" s="11">
        <v>0.1347</v>
      </c>
      <c r="F49" s="11">
        <f t="shared" si="1"/>
        <v>0.018629281759250882</v>
      </c>
      <c r="G49" s="9">
        <f t="shared" si="2"/>
        <v>22909.68573830985</v>
      </c>
      <c r="H49" s="11">
        <v>0.8585907081720979</v>
      </c>
      <c r="I49" s="9">
        <f t="shared" si="3"/>
        <v>142.22528098654095</v>
      </c>
      <c r="J49" s="9">
        <f t="shared" si="4"/>
        <v>122.55523768448525</v>
      </c>
      <c r="K49" s="39">
        <f t="shared" si="5"/>
        <v>19.670043302055703</v>
      </c>
      <c r="L49" s="20"/>
      <c r="M49" s="20"/>
    </row>
    <row r="50" spans="1:13" ht="12.75">
      <c r="A50" s="6">
        <v>38663</v>
      </c>
      <c r="B50" s="9">
        <v>144200</v>
      </c>
      <c r="C50" s="9">
        <v>1225329.0875860269</v>
      </c>
      <c r="D50" s="11">
        <f t="shared" si="0"/>
        <v>0.11768267109702162</v>
      </c>
      <c r="E50" s="11">
        <v>0.1347</v>
      </c>
      <c r="F50" s="11">
        <f t="shared" si="1"/>
        <v>0.01701732890297837</v>
      </c>
      <c r="G50" s="9">
        <f t="shared" si="2"/>
        <v>20851.82809783781</v>
      </c>
      <c r="H50" s="11">
        <v>0.8585907081720979</v>
      </c>
      <c r="I50" s="9">
        <f t="shared" si="3"/>
        <v>141.7119659716219</v>
      </c>
      <c r="J50" s="9">
        <f t="shared" si="4"/>
        <v>123.80878011841652</v>
      </c>
      <c r="K50" s="39">
        <f t="shared" si="5"/>
        <v>17.903185853205386</v>
      </c>
      <c r="L50" s="20"/>
      <c r="M50" s="20"/>
    </row>
    <row r="51" spans="1:13" ht="12.75">
      <c r="A51" s="6">
        <v>38664</v>
      </c>
      <c r="B51" s="9">
        <v>139560</v>
      </c>
      <c r="C51" s="9">
        <v>1269728.2329823775</v>
      </c>
      <c r="D51" s="11">
        <f t="shared" si="0"/>
        <v>0.10991328409875324</v>
      </c>
      <c r="E51" s="11">
        <v>0.1347</v>
      </c>
      <c r="F51" s="11">
        <f t="shared" si="1"/>
        <v>0.024786715901246745</v>
      </c>
      <c r="G51" s="9">
        <f t="shared" si="2"/>
        <v>31472.39298272623</v>
      </c>
      <c r="H51" s="11">
        <v>0.8585907081720979</v>
      </c>
      <c r="I51" s="9">
        <f t="shared" si="3"/>
        <v>146.84682341140748</v>
      </c>
      <c r="J51" s="9">
        <f t="shared" si="4"/>
        <v>119.82491923249798</v>
      </c>
      <c r="K51" s="39">
        <f t="shared" si="5"/>
        <v>27.02190417890951</v>
      </c>
      <c r="L51" s="20"/>
      <c r="M51" s="20"/>
    </row>
    <row r="52" spans="1:13" ht="12.75">
      <c r="A52" s="6">
        <v>38665</v>
      </c>
      <c r="B52" s="9">
        <v>139405</v>
      </c>
      <c r="C52" s="9">
        <v>1203167.8892616758</v>
      </c>
      <c r="D52" s="11">
        <f t="shared" si="0"/>
        <v>0.1158649605297777</v>
      </c>
      <c r="E52" s="11">
        <v>0.1347</v>
      </c>
      <c r="F52" s="11">
        <f t="shared" si="1"/>
        <v>0.01883503947022229</v>
      </c>
      <c r="G52" s="9">
        <f t="shared" si="2"/>
        <v>22661.714683547703</v>
      </c>
      <c r="H52" s="11">
        <v>0.8585907081720979</v>
      </c>
      <c r="I52" s="9">
        <f t="shared" si="3"/>
        <v>139.14897533127254</v>
      </c>
      <c r="J52" s="9">
        <f t="shared" si="4"/>
        <v>119.69183767273131</v>
      </c>
      <c r="K52" s="39">
        <f t="shared" si="5"/>
        <v>19.457137658541228</v>
      </c>
      <c r="L52" s="20"/>
      <c r="M52" s="20"/>
    </row>
    <row r="53" spans="1:13" ht="12.75">
      <c r="A53" s="6">
        <v>38666</v>
      </c>
      <c r="B53" s="9">
        <v>143730</v>
      </c>
      <c r="C53" s="9">
        <v>1261561.025074747</v>
      </c>
      <c r="D53" s="11">
        <f t="shared" si="0"/>
        <v>0.11393027934695753</v>
      </c>
      <c r="E53" s="11">
        <v>0.1347</v>
      </c>
      <c r="F53" s="11">
        <f t="shared" si="1"/>
        <v>0.02076972065304246</v>
      </c>
      <c r="G53" s="9">
        <f t="shared" si="2"/>
        <v>26202.270077568388</v>
      </c>
      <c r="H53" s="11">
        <v>0.8585907081720979</v>
      </c>
      <c r="I53" s="9">
        <f t="shared" si="3"/>
        <v>145.90226810719167</v>
      </c>
      <c r="J53" s="9">
        <f t="shared" si="4"/>
        <v>123.40524248557564</v>
      </c>
      <c r="K53" s="39">
        <f t="shared" si="5"/>
        <v>22.497025621616032</v>
      </c>
      <c r="L53" s="20"/>
      <c r="M53" s="20"/>
    </row>
    <row r="54" spans="1:13" ht="12.75">
      <c r="A54" s="6">
        <v>38667</v>
      </c>
      <c r="B54" s="9">
        <v>138450</v>
      </c>
      <c r="C54" s="9">
        <v>1226256.494492007</v>
      </c>
      <c r="D54" s="11">
        <f t="shared" si="0"/>
        <v>0.11290460080894801</v>
      </c>
      <c r="E54" s="11">
        <v>0.1347</v>
      </c>
      <c r="F54" s="11">
        <f t="shared" si="1"/>
        <v>0.021795399191051973</v>
      </c>
      <c r="G54" s="9">
        <f t="shared" si="2"/>
        <v>26726.749808073317</v>
      </c>
      <c r="H54" s="11">
        <v>0.8585907081720979</v>
      </c>
      <c r="I54" s="9">
        <f t="shared" si="3"/>
        <v>141.8192225912791</v>
      </c>
      <c r="J54" s="9">
        <f t="shared" si="4"/>
        <v>118.87188354642697</v>
      </c>
      <c r="K54" s="39">
        <f t="shared" si="5"/>
        <v>22.94733904485213</v>
      </c>
      <c r="L54" s="20"/>
      <c r="M54" s="20"/>
    </row>
    <row r="55" spans="1:13" ht="12.75">
      <c r="A55" s="6">
        <v>38668</v>
      </c>
      <c r="B55" s="9">
        <v>138830</v>
      </c>
      <c r="C55" s="9">
        <v>1216207.3900586027</v>
      </c>
      <c r="D55" s="11">
        <f t="shared" si="0"/>
        <v>0.11414993950440518</v>
      </c>
      <c r="E55" s="11">
        <v>0.1347</v>
      </c>
      <c r="F55" s="11">
        <f t="shared" si="1"/>
        <v>0.02055006049559481</v>
      </c>
      <c r="G55" s="9">
        <f t="shared" si="2"/>
        <v>24993.13544089376</v>
      </c>
      <c r="H55" s="11">
        <v>0.8585907081720979</v>
      </c>
      <c r="I55" s="9">
        <f t="shared" si="3"/>
        <v>140.6570218731705</v>
      </c>
      <c r="J55" s="9">
        <f t="shared" si="4"/>
        <v>119.19814801553235</v>
      </c>
      <c r="K55" s="39">
        <f t="shared" si="5"/>
        <v>21.45887385763814</v>
      </c>
      <c r="L55" s="20"/>
      <c r="M55" s="20"/>
    </row>
    <row r="56" spans="1:13" ht="12.75">
      <c r="A56" s="6">
        <v>38669</v>
      </c>
      <c r="B56" s="9">
        <v>133810</v>
      </c>
      <c r="C56" s="9">
        <v>1197913.1295058676</v>
      </c>
      <c r="D56" s="11">
        <f t="shared" si="0"/>
        <v>0.11170259070054259</v>
      </c>
      <c r="E56" s="11">
        <v>0.1347</v>
      </c>
      <c r="F56" s="11">
        <f t="shared" si="1"/>
        <v>0.0229974092994574</v>
      </c>
      <c r="G56" s="9">
        <f t="shared" si="2"/>
        <v>27548.898544440355</v>
      </c>
      <c r="H56" s="11">
        <v>0.8585907081720979</v>
      </c>
      <c r="I56" s="9">
        <f t="shared" si="3"/>
        <v>138.54125097114073</v>
      </c>
      <c r="J56" s="9">
        <f t="shared" si="4"/>
        <v>114.88802266050841</v>
      </c>
      <c r="K56" s="39">
        <f t="shared" si="5"/>
        <v>23.653228310632315</v>
      </c>
      <c r="L56" s="20"/>
      <c r="M56" s="20"/>
    </row>
    <row r="57" spans="1:13" ht="12.75">
      <c r="A57" s="6">
        <v>38670</v>
      </c>
      <c r="B57" s="9">
        <v>135490</v>
      </c>
      <c r="C57" s="9">
        <v>1203389.4106294415</v>
      </c>
      <c r="D57" s="11">
        <f t="shared" si="0"/>
        <v>0.11259032097443086</v>
      </c>
      <c r="E57" s="11">
        <v>0.1347</v>
      </c>
      <c r="F57" s="11">
        <f t="shared" si="1"/>
        <v>0.022109679025569123</v>
      </c>
      <c r="G57" s="9">
        <f t="shared" si="2"/>
        <v>26606.553611785752</v>
      </c>
      <c r="H57" s="11">
        <v>0.8585907081720979</v>
      </c>
      <c r="I57" s="9">
        <f t="shared" si="3"/>
        <v>139.17459475779958</v>
      </c>
      <c r="J57" s="9">
        <f t="shared" si="4"/>
        <v>116.33045505023755</v>
      </c>
      <c r="K57" s="39">
        <f t="shared" si="5"/>
        <v>22.844139707562036</v>
      </c>
      <c r="L57" s="20"/>
      <c r="M57" s="20"/>
    </row>
    <row r="58" spans="1:13" ht="12.75">
      <c r="A58" s="6">
        <v>38671</v>
      </c>
      <c r="B58" s="9">
        <v>135110</v>
      </c>
      <c r="C58" s="9">
        <v>1203035.5951554347</v>
      </c>
      <c r="D58" s="11">
        <f t="shared" si="0"/>
        <v>0.11230756641289862</v>
      </c>
      <c r="E58" s="11">
        <v>0.1347</v>
      </c>
      <c r="F58" s="11">
        <f t="shared" si="1"/>
        <v>0.02239243358710137</v>
      </c>
      <c r="G58" s="9">
        <f t="shared" si="2"/>
        <v>26938.89466743704</v>
      </c>
      <c r="H58" s="11">
        <v>0.8585907081720979</v>
      </c>
      <c r="I58" s="9">
        <f t="shared" si="3"/>
        <v>139.13367523102045</v>
      </c>
      <c r="J58" s="9">
        <f t="shared" si="4"/>
        <v>116.00419058113215</v>
      </c>
      <c r="K58" s="39">
        <f t="shared" si="5"/>
        <v>23.129484649888298</v>
      </c>
      <c r="L58" s="20"/>
      <c r="M58" s="20"/>
    </row>
    <row r="59" spans="1:13" ht="12.75">
      <c r="A59" s="6">
        <v>38672</v>
      </c>
      <c r="B59" s="9">
        <v>135370</v>
      </c>
      <c r="C59" s="9">
        <v>1209191.0051385523</v>
      </c>
      <c r="D59" s="11">
        <f t="shared" si="0"/>
        <v>0.11195088238726102</v>
      </c>
      <c r="E59" s="11">
        <v>0.1347</v>
      </c>
      <c r="F59" s="11">
        <f t="shared" si="1"/>
        <v>0.02274911761273897</v>
      </c>
      <c r="G59" s="9">
        <f t="shared" si="2"/>
        <v>27508.028392162978</v>
      </c>
      <c r="H59" s="11">
        <v>0.8585907081720979</v>
      </c>
      <c r="I59" s="9">
        <f t="shared" si="3"/>
        <v>139.8455617429023</v>
      </c>
      <c r="J59" s="9">
        <f t="shared" si="4"/>
        <v>116.2274241652569</v>
      </c>
      <c r="K59" s="39">
        <f t="shared" si="5"/>
        <v>23.6181375776454</v>
      </c>
      <c r="L59" s="20"/>
      <c r="M59" s="20"/>
    </row>
    <row r="60" spans="1:13" ht="12.75">
      <c r="A60" s="6">
        <v>38673</v>
      </c>
      <c r="B60" s="9">
        <v>136900</v>
      </c>
      <c r="C60" s="9">
        <v>1210439.8683030866</v>
      </c>
      <c r="D60" s="11">
        <f t="shared" si="0"/>
        <v>0.11309938112986964</v>
      </c>
      <c r="E60" s="11">
        <v>0.1347</v>
      </c>
      <c r="F60" s="11">
        <f t="shared" si="1"/>
        <v>0.021600618870130345</v>
      </c>
      <c r="G60" s="9">
        <f t="shared" si="2"/>
        <v>26146.250260425742</v>
      </c>
      <c r="H60" s="11">
        <v>0.8585907081720979</v>
      </c>
      <c r="I60" s="9">
        <f t="shared" si="3"/>
        <v>139.98999547590407</v>
      </c>
      <c r="J60" s="9">
        <f t="shared" si="4"/>
        <v>117.5410679487602</v>
      </c>
      <c r="K60" s="39">
        <f t="shared" si="5"/>
        <v>22.448927527143866</v>
      </c>
      <c r="L60" s="20"/>
      <c r="M60" s="20"/>
    </row>
    <row r="61" spans="1:13" ht="12.75">
      <c r="A61" s="6">
        <v>38674</v>
      </c>
      <c r="B61" s="9">
        <v>140620</v>
      </c>
      <c r="C61" s="9">
        <v>1234972.134574649</v>
      </c>
      <c r="D61" s="11">
        <f t="shared" si="0"/>
        <v>0.11386491732336339</v>
      </c>
      <c r="E61" s="11">
        <v>0.1347</v>
      </c>
      <c r="F61" s="11">
        <f t="shared" si="1"/>
        <v>0.0208350826766366</v>
      </c>
      <c r="G61" s="9">
        <f t="shared" si="2"/>
        <v>25730.74652720519</v>
      </c>
      <c r="H61" s="11">
        <v>0.8585907081720979</v>
      </c>
      <c r="I61" s="9">
        <f t="shared" si="3"/>
        <v>142.82720526575025</v>
      </c>
      <c r="J61" s="9">
        <f t="shared" si="4"/>
        <v>120.7350253831604</v>
      </c>
      <c r="K61" s="39">
        <f t="shared" si="5"/>
        <v>22.092179882589846</v>
      </c>
      <c r="L61" s="20"/>
      <c r="M61" s="20"/>
    </row>
    <row r="62" spans="1:13" ht="12.75">
      <c r="A62" s="6">
        <v>38675</v>
      </c>
      <c r="B62" s="9">
        <v>136160</v>
      </c>
      <c r="C62" s="9">
        <v>1207841.3734698573</v>
      </c>
      <c r="D62" s="11">
        <f t="shared" si="0"/>
        <v>0.11273003474689965</v>
      </c>
      <c r="E62" s="11">
        <v>0.1347</v>
      </c>
      <c r="F62" s="11">
        <f t="shared" si="1"/>
        <v>0.02196996525310034</v>
      </c>
      <c r="G62" s="9">
        <f t="shared" si="2"/>
        <v>26536.233006389757</v>
      </c>
      <c r="H62" s="11">
        <v>0.8585907081720979</v>
      </c>
      <c r="I62" s="9">
        <f t="shared" si="3"/>
        <v>139.68947391388883</v>
      </c>
      <c r="J62" s="9">
        <f t="shared" si="4"/>
        <v>116.90571082471286</v>
      </c>
      <c r="K62" s="39">
        <f t="shared" si="5"/>
        <v>22.783763089175977</v>
      </c>
      <c r="L62" s="20"/>
      <c r="M62" s="20"/>
    </row>
    <row r="63" spans="1:13" ht="12.75">
      <c r="A63" s="6">
        <v>38676</v>
      </c>
      <c r="B63" s="9">
        <v>138535</v>
      </c>
      <c r="C63" s="9">
        <v>1232124.0712994</v>
      </c>
      <c r="D63" s="11">
        <f t="shared" si="0"/>
        <v>0.11243591715069796</v>
      </c>
      <c r="E63" s="11">
        <v>0.1347</v>
      </c>
      <c r="F63" s="11">
        <f t="shared" si="1"/>
        <v>0.022264082849302022</v>
      </c>
      <c r="G63" s="9">
        <f t="shared" si="2"/>
        <v>27432.11240402915</v>
      </c>
      <c r="H63" s="11">
        <v>0.8585907081720979</v>
      </c>
      <c r="I63" s="9">
        <f t="shared" si="3"/>
        <v>142.49782057225354</v>
      </c>
      <c r="J63" s="9">
        <f t="shared" si="4"/>
        <v>118.94486375662159</v>
      </c>
      <c r="K63" s="39">
        <f t="shared" si="5"/>
        <v>23.55295681563196</v>
      </c>
      <c r="L63" s="20"/>
      <c r="M63" s="20"/>
    </row>
    <row r="64" spans="1:13" ht="12.75">
      <c r="A64" s="6">
        <v>38677</v>
      </c>
      <c r="B64" s="9">
        <v>142215</v>
      </c>
      <c r="C64" s="9">
        <v>1244680.547251872</v>
      </c>
      <c r="D64" s="11">
        <f t="shared" si="0"/>
        <v>0.11425823301729608</v>
      </c>
      <c r="E64" s="11">
        <v>0.1347</v>
      </c>
      <c r="F64" s="11">
        <f t="shared" si="1"/>
        <v>0.020441766982703904</v>
      </c>
      <c r="G64" s="9">
        <f t="shared" si="2"/>
        <v>25443.469714827144</v>
      </c>
      <c r="H64" s="11">
        <v>0.8585907081720979</v>
      </c>
      <c r="I64" s="9">
        <f t="shared" si="3"/>
        <v>143.95000424350368</v>
      </c>
      <c r="J64" s="9">
        <f t="shared" si="4"/>
        <v>122.10447756269491</v>
      </c>
      <c r="K64" s="39">
        <f t="shared" si="5"/>
        <v>21.845526680808774</v>
      </c>
      <c r="L64" s="20"/>
      <c r="M64" s="20"/>
    </row>
    <row r="65" spans="1:13" ht="12.75">
      <c r="A65" s="6">
        <v>38678</v>
      </c>
      <c r="B65" s="9">
        <v>143950</v>
      </c>
      <c r="C65" s="9">
        <v>1247443.2217811143</v>
      </c>
      <c r="D65" s="11">
        <f t="shared" si="0"/>
        <v>0.11539603365231042</v>
      </c>
      <c r="E65" s="11">
        <v>0.1347</v>
      </c>
      <c r="F65" s="11">
        <f t="shared" si="1"/>
        <v>0.019303966347689563</v>
      </c>
      <c r="G65" s="9">
        <f t="shared" si="2"/>
        <v>24080.60197391608</v>
      </c>
      <c r="H65" s="11">
        <v>0.8585907081720979</v>
      </c>
      <c r="I65" s="9">
        <f t="shared" si="3"/>
        <v>144.26951354336853</v>
      </c>
      <c r="J65" s="9">
        <f t="shared" si="4"/>
        <v>123.5941324413735</v>
      </c>
      <c r="K65" s="39">
        <f t="shared" si="5"/>
        <v>20.67538110199503</v>
      </c>
      <c r="L65" s="20"/>
      <c r="M65" s="20"/>
    </row>
    <row r="66" spans="1:13" ht="12.75">
      <c r="A66" s="6">
        <v>38679</v>
      </c>
      <c r="B66" s="9">
        <v>141590</v>
      </c>
      <c r="C66" s="9">
        <v>1251330.3298485463</v>
      </c>
      <c r="D66" s="11">
        <f t="shared" si="0"/>
        <v>0.11315157686391028</v>
      </c>
      <c r="E66" s="11">
        <v>0.1347</v>
      </c>
      <c r="F66" s="11">
        <f t="shared" si="1"/>
        <v>0.021548423136089706</v>
      </c>
      <c r="G66" s="9">
        <f t="shared" si="2"/>
        <v>26964.19543059918</v>
      </c>
      <c r="H66" s="11">
        <v>0.8585907081720979</v>
      </c>
      <c r="I66" s="9">
        <f t="shared" si="3"/>
        <v>144.71906602013635</v>
      </c>
      <c r="J66" s="9">
        <f t="shared" si="4"/>
        <v>121.56785837008734</v>
      </c>
      <c r="K66" s="39">
        <f t="shared" si="5"/>
        <v>23.151207650049017</v>
      </c>
      <c r="L66" s="20"/>
      <c r="M66" s="20"/>
    </row>
    <row r="67" spans="1:13" ht="12.75">
      <c r="A67" s="6">
        <v>38680</v>
      </c>
      <c r="B67" s="9">
        <v>143580</v>
      </c>
      <c r="C67" s="9">
        <v>1243690.9247266273</v>
      </c>
      <c r="D67" s="11">
        <f t="shared" si="0"/>
        <v>0.115446689483209</v>
      </c>
      <c r="E67" s="11">
        <v>0.1347</v>
      </c>
      <c r="F67" s="11">
        <f t="shared" si="1"/>
        <v>0.01925331051679098</v>
      </c>
      <c r="G67" s="9">
        <f t="shared" si="2"/>
        <v>23945.167560676673</v>
      </c>
      <c r="H67" s="11">
        <v>0.8585907081720979</v>
      </c>
      <c r="I67" s="9">
        <f t="shared" si="3"/>
        <v>143.83555225257078</v>
      </c>
      <c r="J67" s="9">
        <f t="shared" si="4"/>
        <v>123.27645387934982</v>
      </c>
      <c r="K67" s="39">
        <f t="shared" si="5"/>
        <v>20.559098373220962</v>
      </c>
      <c r="L67" s="20"/>
      <c r="M67" s="20"/>
    </row>
    <row r="68" spans="1:13" ht="12.75">
      <c r="A68" s="6">
        <v>38681</v>
      </c>
      <c r="B68" s="9">
        <v>137460</v>
      </c>
      <c r="C68" s="9">
        <v>1235111.0867324052</v>
      </c>
      <c r="D68" s="11">
        <f t="shared" si="0"/>
        <v>0.11129363299916811</v>
      </c>
      <c r="E68" s="11">
        <v>0.1347</v>
      </c>
      <c r="F68" s="11">
        <f t="shared" si="1"/>
        <v>0.023406367000831874</v>
      </c>
      <c r="G68" s="9">
        <f t="shared" si="2"/>
        <v>28909.463382854963</v>
      </c>
      <c r="H68" s="11">
        <v>0.8585907081720979</v>
      </c>
      <c r="I68" s="9">
        <f t="shared" si="3"/>
        <v>142.84327538409735</v>
      </c>
      <c r="J68" s="9">
        <f t="shared" si="4"/>
        <v>118.02187874533658</v>
      </c>
      <c r="K68" s="39">
        <f t="shared" si="5"/>
        <v>24.821396638760774</v>
      </c>
      <c r="L68" s="20"/>
      <c r="M68" s="20"/>
    </row>
    <row r="69" spans="1:13" ht="12.75">
      <c r="A69" s="6">
        <v>38682</v>
      </c>
      <c r="B69" s="9">
        <v>138320</v>
      </c>
      <c r="C69" s="9">
        <v>1229720.2909226078</v>
      </c>
      <c r="D69" s="11">
        <f aca="true" t="shared" si="6" ref="D69:D132">B69/C69</f>
        <v>0.1124808633483833</v>
      </c>
      <c r="E69" s="11">
        <v>0.1347</v>
      </c>
      <c r="F69" s="11">
        <f aca="true" t="shared" si="7" ref="F69:F132">E69-D69</f>
        <v>0.02221913665161669</v>
      </c>
      <c r="G69" s="9">
        <f aca="true" t="shared" si="8" ref="G69:G132">C69*F69</f>
        <v>27323.323187275255</v>
      </c>
      <c r="H69" s="11">
        <v>0.8585907081720979</v>
      </c>
      <c r="I69" s="9">
        <f aca="true" t="shared" si="9" ref="I69:I132">E69*C69*H69/1000</f>
        <v>142.21981815934234</v>
      </c>
      <c r="J69" s="9">
        <f aca="true" t="shared" si="10" ref="J69:J132">C69*D69*H69/1000</f>
        <v>118.76026675436458</v>
      </c>
      <c r="K69" s="39">
        <f aca="true" t="shared" si="11" ref="K69:K132">(I69-J69)</f>
        <v>23.45955140497776</v>
      </c>
      <c r="L69" s="20"/>
      <c r="M69" s="20"/>
    </row>
    <row r="70" spans="1:13" ht="12.75">
      <c r="A70" s="6">
        <v>38683</v>
      </c>
      <c r="B70" s="9">
        <v>138930</v>
      </c>
      <c r="C70" s="9">
        <v>1228596.2002964017</v>
      </c>
      <c r="D70" s="11">
        <f t="shared" si="6"/>
        <v>0.11308027809827412</v>
      </c>
      <c r="E70" s="11">
        <v>0.1347</v>
      </c>
      <c r="F70" s="11">
        <f t="shared" si="7"/>
        <v>0.02161972190172587</v>
      </c>
      <c r="G70" s="9">
        <f t="shared" si="8"/>
        <v>26561.9081799253</v>
      </c>
      <c r="H70" s="11">
        <v>0.8585907081720979</v>
      </c>
      <c r="I70" s="9">
        <f t="shared" si="9"/>
        <v>142.08981464095385</v>
      </c>
      <c r="J70" s="9">
        <f t="shared" si="10"/>
        <v>119.28400708634956</v>
      </c>
      <c r="K70" s="39">
        <f t="shared" si="11"/>
        <v>22.805807554604286</v>
      </c>
      <c r="L70" s="20"/>
      <c r="M70" s="20"/>
    </row>
    <row r="71" spans="1:13" ht="12.75">
      <c r="A71" s="6">
        <v>38684</v>
      </c>
      <c r="B71" s="9">
        <v>140480</v>
      </c>
      <c r="C71" s="9">
        <v>1309354.7199008183</v>
      </c>
      <c r="D71" s="11">
        <f t="shared" si="6"/>
        <v>0.10728948990281346</v>
      </c>
      <c r="E71" s="11">
        <v>0.1347</v>
      </c>
      <c r="F71" s="11">
        <f t="shared" si="7"/>
        <v>0.027410510097186522</v>
      </c>
      <c r="G71" s="9">
        <f t="shared" si="8"/>
        <v>35890.08077064021</v>
      </c>
      <c r="H71" s="11">
        <v>0.8585907081720979</v>
      </c>
      <c r="I71" s="9">
        <f t="shared" si="9"/>
        <v>151.42971254923407</v>
      </c>
      <c r="J71" s="9">
        <f t="shared" si="10"/>
        <v>120.61482268401632</v>
      </c>
      <c r="K71" s="39">
        <f t="shared" si="11"/>
        <v>30.81488986521775</v>
      </c>
      <c r="L71" s="20"/>
      <c r="M71" s="20"/>
    </row>
    <row r="72" spans="1:13" ht="12.75">
      <c r="A72" s="6">
        <v>38685</v>
      </c>
      <c r="B72" s="9">
        <v>151650</v>
      </c>
      <c r="C72" s="9">
        <v>1243008.8646570228</v>
      </c>
      <c r="D72" s="11">
        <f t="shared" si="6"/>
        <v>0.12200234794129487</v>
      </c>
      <c r="E72" s="11">
        <v>0.1347</v>
      </c>
      <c r="F72" s="11">
        <f t="shared" si="7"/>
        <v>0.012697652058705114</v>
      </c>
      <c r="G72" s="9">
        <f t="shared" si="8"/>
        <v>15783.294069300951</v>
      </c>
      <c r="H72" s="11">
        <v>0.8585907081720979</v>
      </c>
      <c r="I72" s="9">
        <f t="shared" si="9"/>
        <v>143.75667052654822</v>
      </c>
      <c r="J72" s="9">
        <f t="shared" si="10"/>
        <v>130.20528089429865</v>
      </c>
      <c r="K72" s="39">
        <f t="shared" si="11"/>
        <v>13.551389632249567</v>
      </c>
      <c r="L72" s="20"/>
      <c r="M72" s="20"/>
    </row>
    <row r="73" spans="1:13" ht="12.75">
      <c r="A73" s="6">
        <v>38686</v>
      </c>
      <c r="B73" s="9">
        <v>140710</v>
      </c>
      <c r="C73" s="9">
        <v>1226620.8377952592</v>
      </c>
      <c r="D73" s="11">
        <f t="shared" si="6"/>
        <v>0.11471352488427768</v>
      </c>
      <c r="E73" s="11">
        <v>0.1347</v>
      </c>
      <c r="F73" s="11">
        <f t="shared" si="7"/>
        <v>0.01998647511572231</v>
      </c>
      <c r="G73" s="9">
        <f t="shared" si="8"/>
        <v>24515.8268510214</v>
      </c>
      <c r="H73" s="11">
        <v>0.8585907081720979</v>
      </c>
      <c r="I73" s="9">
        <f t="shared" si="9"/>
        <v>141.8613596843389</v>
      </c>
      <c r="J73" s="9">
        <f t="shared" si="10"/>
        <v>120.81229854689589</v>
      </c>
      <c r="K73" s="39">
        <f t="shared" si="11"/>
        <v>21.04906113744302</v>
      </c>
      <c r="L73" s="20"/>
      <c r="M73" s="20"/>
    </row>
    <row r="74" spans="1:13" ht="12.75">
      <c r="A74" s="6">
        <v>38687</v>
      </c>
      <c r="B74" s="9">
        <v>138190</v>
      </c>
      <c r="C74" s="9">
        <v>1234950.1555780196</v>
      </c>
      <c r="D74" s="11">
        <f t="shared" si="6"/>
        <v>0.1118992530798298</v>
      </c>
      <c r="E74" s="11">
        <v>0.1347</v>
      </c>
      <c r="F74" s="11">
        <f t="shared" si="7"/>
        <v>0.022800746920170187</v>
      </c>
      <c r="G74" s="9">
        <f t="shared" si="8"/>
        <v>28157.78595635922</v>
      </c>
      <c r="H74" s="11">
        <v>0.8585907081720979</v>
      </c>
      <c r="I74" s="9">
        <f t="shared" si="9"/>
        <v>142.824663347131</v>
      </c>
      <c r="J74" s="9">
        <f t="shared" si="10"/>
        <v>118.64864996230222</v>
      </c>
      <c r="K74" s="39">
        <f t="shared" si="11"/>
        <v>24.176013384828792</v>
      </c>
      <c r="L74" s="20"/>
      <c r="M74" s="20"/>
    </row>
    <row r="75" spans="1:13" ht="12.75">
      <c r="A75" s="6">
        <v>38688</v>
      </c>
      <c r="B75" s="9">
        <v>137895</v>
      </c>
      <c r="C75" s="9">
        <v>1297039.3151594216</v>
      </c>
      <c r="D75" s="11">
        <f t="shared" si="6"/>
        <v>0.10631520447246509</v>
      </c>
      <c r="E75" s="11">
        <v>0.1347</v>
      </c>
      <c r="F75" s="11">
        <f t="shared" si="7"/>
        <v>0.028384795527534895</v>
      </c>
      <c r="G75" s="9">
        <f t="shared" si="8"/>
        <v>36816.195751974075</v>
      </c>
      <c r="H75" s="11">
        <v>0.8585907081720979</v>
      </c>
      <c r="I75" s="9">
        <f t="shared" si="9"/>
        <v>150.00540928628143</v>
      </c>
      <c r="J75" s="9">
        <f t="shared" si="10"/>
        <v>118.39536570339145</v>
      </c>
      <c r="K75" s="39">
        <f t="shared" si="11"/>
        <v>31.610043582889986</v>
      </c>
      <c r="L75" s="20"/>
      <c r="M75" s="20"/>
    </row>
    <row r="76" spans="1:13" ht="12.75">
      <c r="A76" s="6">
        <v>38689</v>
      </c>
      <c r="B76" s="9">
        <v>136275</v>
      </c>
      <c r="C76" s="9">
        <v>1200186.721300628</v>
      </c>
      <c r="D76" s="11">
        <f t="shared" si="6"/>
        <v>0.11354483230102763</v>
      </c>
      <c r="E76" s="11">
        <v>0.1347</v>
      </c>
      <c r="F76" s="11">
        <f t="shared" si="7"/>
        <v>0.021155167698972355</v>
      </c>
      <c r="G76" s="9">
        <f t="shared" si="8"/>
        <v>25390.15135919458</v>
      </c>
      <c r="H76" s="11">
        <v>0.8585907081720979</v>
      </c>
      <c r="I76" s="9">
        <f t="shared" si="9"/>
        <v>138.80419679224025</v>
      </c>
      <c r="J76" s="9">
        <f t="shared" si="10"/>
        <v>117.00444875615264</v>
      </c>
      <c r="K76" s="39">
        <f t="shared" si="11"/>
        <v>21.799748036087607</v>
      </c>
      <c r="L76" s="20"/>
      <c r="M76" s="20"/>
    </row>
    <row r="77" spans="1:13" ht="12.75">
      <c r="A77" s="6">
        <v>38690</v>
      </c>
      <c r="B77" s="9">
        <v>136255</v>
      </c>
      <c r="C77" s="9">
        <v>1108956.564565374</v>
      </c>
      <c r="D77" s="11">
        <f t="shared" si="6"/>
        <v>0.12286775186131976</v>
      </c>
      <c r="E77" s="11">
        <v>0.1347</v>
      </c>
      <c r="F77" s="11">
        <f t="shared" si="7"/>
        <v>0.011832248138680224</v>
      </c>
      <c r="G77" s="9">
        <f t="shared" si="8"/>
        <v>13121.449246955863</v>
      </c>
      <c r="H77" s="11">
        <v>0.8585907081720979</v>
      </c>
      <c r="I77" s="9">
        <f t="shared" si="9"/>
        <v>128.25323134317728</v>
      </c>
      <c r="J77" s="9">
        <f t="shared" si="10"/>
        <v>116.9872769419892</v>
      </c>
      <c r="K77" s="39">
        <f t="shared" si="11"/>
        <v>11.265954401188083</v>
      </c>
      <c r="L77" s="20"/>
      <c r="M77" s="20"/>
    </row>
    <row r="78" spans="1:13" ht="12.75">
      <c r="A78" s="6">
        <v>38691</v>
      </c>
      <c r="B78" s="9">
        <v>135015</v>
      </c>
      <c r="C78" s="9">
        <v>1286717.9574629758</v>
      </c>
      <c r="D78" s="11">
        <f t="shared" si="6"/>
        <v>0.10492975497614826</v>
      </c>
      <c r="E78" s="11">
        <v>0.1347</v>
      </c>
      <c r="F78" s="11">
        <f t="shared" si="7"/>
        <v>0.029770245023851727</v>
      </c>
      <c r="G78" s="9">
        <f t="shared" si="8"/>
        <v>38305.908870262814</v>
      </c>
      <c r="H78" s="11">
        <v>0.8585907081720979</v>
      </c>
      <c r="I78" s="9">
        <f t="shared" si="9"/>
        <v>148.8117218879506</v>
      </c>
      <c r="J78" s="9">
        <f t="shared" si="10"/>
        <v>115.9226244638558</v>
      </c>
      <c r="K78" s="39">
        <f t="shared" si="11"/>
        <v>32.8890974240948</v>
      </c>
      <c r="L78" s="20"/>
      <c r="M78" s="20"/>
    </row>
    <row r="79" spans="1:13" ht="12.75">
      <c r="A79" s="6">
        <v>38692</v>
      </c>
      <c r="B79" s="9">
        <v>134220</v>
      </c>
      <c r="C79" s="9">
        <v>1192503.7799217529</v>
      </c>
      <c r="D79" s="11">
        <f t="shared" si="6"/>
        <v>0.11255310235478412</v>
      </c>
      <c r="E79" s="11">
        <v>0.1347</v>
      </c>
      <c r="F79" s="11">
        <f t="shared" si="7"/>
        <v>0.022146897645215866</v>
      </c>
      <c r="G79" s="9">
        <f t="shared" si="8"/>
        <v>26410.259155460088</v>
      </c>
      <c r="H79" s="11">
        <v>0.8585907081720979</v>
      </c>
      <c r="I79" s="9">
        <f t="shared" si="9"/>
        <v>137.91564796215408</v>
      </c>
      <c r="J79" s="9">
        <f t="shared" si="10"/>
        <v>115.240044850859</v>
      </c>
      <c r="K79" s="39">
        <f t="shared" si="11"/>
        <v>22.67560311129509</v>
      </c>
      <c r="L79" s="20"/>
      <c r="M79" s="20"/>
    </row>
    <row r="80" spans="1:13" ht="12.75">
      <c r="A80" s="6">
        <v>38693</v>
      </c>
      <c r="B80" s="9">
        <v>137820</v>
      </c>
      <c r="C80" s="9">
        <v>1261066.8368041585</v>
      </c>
      <c r="D80" s="11">
        <f t="shared" si="6"/>
        <v>0.10928841832782508</v>
      </c>
      <c r="E80" s="11">
        <v>0.1347</v>
      </c>
      <c r="F80" s="11">
        <f t="shared" si="7"/>
        <v>0.0254115816721749</v>
      </c>
      <c r="G80" s="9">
        <f t="shared" si="8"/>
        <v>32045.70291752013</v>
      </c>
      <c r="H80" s="11">
        <v>0.8585907081720979</v>
      </c>
      <c r="I80" s="9">
        <f t="shared" si="9"/>
        <v>145.8451141621048</v>
      </c>
      <c r="J80" s="9">
        <f t="shared" si="10"/>
        <v>118.33097140027853</v>
      </c>
      <c r="K80" s="39">
        <f t="shared" si="11"/>
        <v>27.514142761826278</v>
      </c>
      <c r="L80" s="20"/>
      <c r="M80" s="20"/>
    </row>
    <row r="81" spans="1:13" ht="12.75">
      <c r="A81" s="6">
        <v>38694</v>
      </c>
      <c r="B81" s="9">
        <v>139165</v>
      </c>
      <c r="C81" s="9">
        <v>1204644.2430415777</v>
      </c>
      <c r="D81" s="11">
        <f t="shared" si="6"/>
        <v>0.11552373308872135</v>
      </c>
      <c r="E81" s="11">
        <v>0.1347</v>
      </c>
      <c r="F81" s="11">
        <f t="shared" si="7"/>
        <v>0.019176266911278633</v>
      </c>
      <c r="G81" s="9">
        <f t="shared" si="8"/>
        <v>23100.5795377005</v>
      </c>
      <c r="H81" s="11">
        <v>0.8585907081720979</v>
      </c>
      <c r="I81" s="9">
        <f t="shared" si="9"/>
        <v>139.31971884723018</v>
      </c>
      <c r="J81" s="9">
        <f t="shared" si="10"/>
        <v>119.48577590277002</v>
      </c>
      <c r="K81" s="39">
        <f t="shared" si="11"/>
        <v>19.833942944460162</v>
      </c>
      <c r="L81" s="20"/>
      <c r="M81" s="20"/>
    </row>
    <row r="82" spans="1:13" ht="12.75">
      <c r="A82" s="6">
        <v>38695</v>
      </c>
      <c r="B82" s="9">
        <v>137715</v>
      </c>
      <c r="C82" s="9">
        <v>1220280.8192872969</v>
      </c>
      <c r="D82" s="11">
        <f t="shared" si="6"/>
        <v>0.11285517056674892</v>
      </c>
      <c r="E82" s="11">
        <v>0.1347</v>
      </c>
      <c r="F82" s="11">
        <f t="shared" si="7"/>
        <v>0.02184482943325107</v>
      </c>
      <c r="G82" s="9">
        <f t="shared" si="8"/>
        <v>26656.82635799887</v>
      </c>
      <c r="H82" s="11">
        <v>0.8585907081720979</v>
      </c>
      <c r="I82" s="9">
        <f t="shared" si="9"/>
        <v>141.12812279625533</v>
      </c>
      <c r="J82" s="9">
        <f t="shared" si="10"/>
        <v>118.24081937592047</v>
      </c>
      <c r="K82" s="39">
        <f t="shared" si="11"/>
        <v>22.88730342033486</v>
      </c>
      <c r="L82" s="20"/>
      <c r="M82" s="20"/>
    </row>
    <row r="83" spans="1:13" ht="12.75">
      <c r="A83" s="6">
        <v>38696</v>
      </c>
      <c r="B83" s="9">
        <v>139690</v>
      </c>
      <c r="C83" s="9">
        <v>1231166.8318588038</v>
      </c>
      <c r="D83" s="11">
        <f t="shared" si="6"/>
        <v>0.11346147117129317</v>
      </c>
      <c r="E83" s="11">
        <v>0.1347</v>
      </c>
      <c r="F83" s="11">
        <f t="shared" si="7"/>
        <v>0.021238528828706818</v>
      </c>
      <c r="G83" s="9">
        <f t="shared" si="8"/>
        <v>26148.17225138084</v>
      </c>
      <c r="H83" s="11">
        <v>0.8585907081720979</v>
      </c>
      <c r="I83" s="9">
        <f t="shared" si="9"/>
        <v>142.38711375527942</v>
      </c>
      <c r="J83" s="9">
        <f t="shared" si="10"/>
        <v>119.93653602456037</v>
      </c>
      <c r="K83" s="39">
        <f t="shared" si="11"/>
        <v>22.450577730719047</v>
      </c>
      <c r="L83" s="20"/>
      <c r="M83" s="20"/>
    </row>
    <row r="84" spans="1:13" ht="12.75">
      <c r="A84" s="6">
        <v>38697</v>
      </c>
      <c r="B84" s="9">
        <v>139075</v>
      </c>
      <c r="C84" s="9">
        <v>1218016.1490464783</v>
      </c>
      <c r="D84" s="11">
        <f t="shared" si="6"/>
        <v>0.11418157313338957</v>
      </c>
      <c r="E84" s="11">
        <v>0.1347</v>
      </c>
      <c r="F84" s="11">
        <f t="shared" si="7"/>
        <v>0.020518426866610415</v>
      </c>
      <c r="G84" s="9">
        <f t="shared" si="8"/>
        <v>24991.775276560616</v>
      </c>
      <c r="H84" s="11">
        <v>0.8585907081720979</v>
      </c>
      <c r="I84" s="9">
        <f t="shared" si="9"/>
        <v>140.86620877221463</v>
      </c>
      <c r="J84" s="9">
        <f t="shared" si="10"/>
        <v>119.40850273903452</v>
      </c>
      <c r="K84" s="39">
        <f t="shared" si="11"/>
        <v>21.457706033180116</v>
      </c>
      <c r="L84" s="20"/>
      <c r="M84" s="20"/>
    </row>
    <row r="85" spans="1:13" ht="12.75">
      <c r="A85" s="6">
        <v>38698</v>
      </c>
      <c r="B85" s="9">
        <v>138575</v>
      </c>
      <c r="C85" s="9">
        <v>1216076.1829997383</v>
      </c>
      <c r="D85" s="11">
        <f t="shared" si="6"/>
        <v>0.11395256476298396</v>
      </c>
      <c r="E85" s="11">
        <v>0.1347</v>
      </c>
      <c r="F85" s="11">
        <f t="shared" si="7"/>
        <v>0.020747435237016026</v>
      </c>
      <c r="G85" s="9">
        <f t="shared" si="8"/>
        <v>25230.46185006472</v>
      </c>
      <c r="H85" s="11">
        <v>0.8585907081720979</v>
      </c>
      <c r="I85" s="9">
        <f t="shared" si="9"/>
        <v>140.64184749230463</v>
      </c>
      <c r="J85" s="9">
        <f t="shared" si="10"/>
        <v>118.97920738494847</v>
      </c>
      <c r="K85" s="39">
        <f t="shared" si="11"/>
        <v>21.662640107356168</v>
      </c>
      <c r="L85" s="20"/>
      <c r="M85" s="20"/>
    </row>
    <row r="86" spans="1:13" ht="12.75">
      <c r="A86" s="6">
        <v>38699</v>
      </c>
      <c r="B86" s="9">
        <v>140320</v>
      </c>
      <c r="C86" s="9">
        <v>1310765.2911388825</v>
      </c>
      <c r="D86" s="11">
        <f t="shared" si="6"/>
        <v>0.10705196494643247</v>
      </c>
      <c r="E86" s="11">
        <v>0.1347</v>
      </c>
      <c r="F86" s="11">
        <f t="shared" si="7"/>
        <v>0.027648035053567513</v>
      </c>
      <c r="G86" s="9">
        <f t="shared" si="8"/>
        <v>36240.08471640745</v>
      </c>
      <c r="H86" s="11">
        <v>0.8585907081720979</v>
      </c>
      <c r="I86" s="9">
        <f t="shared" si="9"/>
        <v>151.59284817158587</v>
      </c>
      <c r="J86" s="9">
        <f t="shared" si="10"/>
        <v>120.47744817070878</v>
      </c>
      <c r="K86" s="39">
        <f t="shared" si="11"/>
        <v>31.115400000877088</v>
      </c>
      <c r="L86" s="20"/>
      <c r="M86" s="20"/>
    </row>
    <row r="87" spans="1:13" ht="12.75">
      <c r="A87" s="6">
        <v>38700</v>
      </c>
      <c r="B87" s="9">
        <v>136215</v>
      </c>
      <c r="C87" s="9">
        <v>1208243.8829478812</v>
      </c>
      <c r="D87" s="11">
        <f t="shared" si="6"/>
        <v>0.11273800093045931</v>
      </c>
      <c r="E87" s="11">
        <v>0.1347</v>
      </c>
      <c r="F87" s="11">
        <f t="shared" si="7"/>
        <v>0.021961999069540675</v>
      </c>
      <c r="G87" s="9">
        <f t="shared" si="8"/>
        <v>26535.45103307958</v>
      </c>
      <c r="H87" s="11">
        <v>0.8585907081720979</v>
      </c>
      <c r="I87" s="9">
        <f t="shared" si="9"/>
        <v>139.73602500782016</v>
      </c>
      <c r="J87" s="9">
        <f t="shared" si="10"/>
        <v>116.95293331366231</v>
      </c>
      <c r="K87" s="39">
        <f t="shared" si="11"/>
        <v>22.783091694157847</v>
      </c>
      <c r="L87" s="20"/>
      <c r="M87" s="20"/>
    </row>
    <row r="88" spans="1:13" ht="12.75">
      <c r="A88" s="6">
        <v>38701</v>
      </c>
      <c r="B88" s="9">
        <v>135105</v>
      </c>
      <c r="C88" s="9">
        <v>1287035.6972102087</v>
      </c>
      <c r="D88" s="11">
        <f t="shared" si="6"/>
        <v>0.10497377834418652</v>
      </c>
      <c r="E88" s="11">
        <v>0.1347</v>
      </c>
      <c r="F88" s="11">
        <f t="shared" si="7"/>
        <v>0.02972622165581347</v>
      </c>
      <c r="G88" s="9">
        <f t="shared" si="8"/>
        <v>38258.70841421509</v>
      </c>
      <c r="H88" s="11">
        <v>0.8585907081720979</v>
      </c>
      <c r="I88" s="9">
        <f t="shared" si="9"/>
        <v>148.84846917870203</v>
      </c>
      <c r="J88" s="9">
        <f t="shared" si="10"/>
        <v>115.99989762759128</v>
      </c>
      <c r="K88" s="39">
        <f t="shared" si="11"/>
        <v>32.84857155111075</v>
      </c>
      <c r="L88" s="20"/>
      <c r="M88" s="20"/>
    </row>
    <row r="89" spans="1:13" ht="12.75">
      <c r="A89" s="6">
        <v>38702</v>
      </c>
      <c r="B89" s="9">
        <v>139680</v>
      </c>
      <c r="C89" s="9">
        <v>1323540.2405617677</v>
      </c>
      <c r="D89" s="11">
        <f t="shared" si="6"/>
        <v>0.10553513653707557</v>
      </c>
      <c r="E89" s="11">
        <v>0.1347</v>
      </c>
      <c r="F89" s="11">
        <f t="shared" si="7"/>
        <v>0.02916486346292442</v>
      </c>
      <c r="G89" s="9">
        <f t="shared" si="8"/>
        <v>38600.870403670095</v>
      </c>
      <c r="H89" s="11">
        <v>0.8585907081720979</v>
      </c>
      <c r="I89" s="9">
        <f t="shared" si="9"/>
        <v>153.0702987734251</v>
      </c>
      <c r="J89" s="9">
        <f t="shared" si="10"/>
        <v>119.92795011747864</v>
      </c>
      <c r="K89" s="39">
        <f t="shared" si="11"/>
        <v>33.14234865594645</v>
      </c>
      <c r="L89" s="20"/>
      <c r="M89" s="20"/>
    </row>
    <row r="90" spans="1:13" ht="12.75">
      <c r="A90" s="6">
        <v>38703</v>
      </c>
      <c r="B90" s="9">
        <v>139000</v>
      </c>
      <c r="C90" s="9">
        <v>1095717.8956782995</v>
      </c>
      <c r="D90" s="11">
        <f t="shared" si="6"/>
        <v>0.12685746992746946</v>
      </c>
      <c r="E90" s="11">
        <v>0.1347</v>
      </c>
      <c r="F90" s="11">
        <f t="shared" si="7"/>
        <v>0.007842530072530524</v>
      </c>
      <c r="G90" s="9">
        <f t="shared" si="8"/>
        <v>8593.200547866927</v>
      </c>
      <c r="H90" s="11">
        <v>0.8585907081720979</v>
      </c>
      <c r="I90" s="9">
        <f t="shared" si="9"/>
        <v>126.72215057977954</v>
      </c>
      <c r="J90" s="9">
        <f t="shared" si="10"/>
        <v>119.34410843592161</v>
      </c>
      <c r="K90" s="39">
        <f t="shared" si="11"/>
        <v>7.378042143857925</v>
      </c>
      <c r="L90" s="20"/>
      <c r="M90" s="20"/>
    </row>
    <row r="91" spans="1:13" ht="12.75">
      <c r="A91" s="6">
        <v>38704</v>
      </c>
      <c r="B91" s="9">
        <v>141750</v>
      </c>
      <c r="C91" s="9">
        <v>1272486.9995249761</v>
      </c>
      <c r="D91" s="11">
        <f t="shared" si="6"/>
        <v>0.11139603002067272</v>
      </c>
      <c r="E91" s="11">
        <v>0.1347</v>
      </c>
      <c r="F91" s="11">
        <f t="shared" si="7"/>
        <v>0.023303969979327266</v>
      </c>
      <c r="G91" s="9">
        <f t="shared" si="8"/>
        <v>29653.998836014274</v>
      </c>
      <c r="H91" s="11">
        <v>0.8585907081720979</v>
      </c>
      <c r="I91" s="9">
        <f t="shared" si="9"/>
        <v>147.16588074414295</v>
      </c>
      <c r="J91" s="9">
        <f t="shared" si="10"/>
        <v>121.70523288339488</v>
      </c>
      <c r="K91" s="39">
        <f t="shared" si="11"/>
        <v>25.460647860748068</v>
      </c>
      <c r="L91" s="20"/>
      <c r="M91" s="20"/>
    </row>
    <row r="92" spans="1:13" ht="12.75">
      <c r="A92" s="6">
        <v>38705</v>
      </c>
      <c r="B92" s="9">
        <v>135990</v>
      </c>
      <c r="C92" s="9">
        <v>1234152.4719706404</v>
      </c>
      <c r="D92" s="11">
        <f t="shared" si="6"/>
        <v>0.11018897833819281</v>
      </c>
      <c r="E92" s="11">
        <v>0.1347</v>
      </c>
      <c r="F92" s="11">
        <f t="shared" si="7"/>
        <v>0.024511021661807172</v>
      </c>
      <c r="G92" s="9">
        <f t="shared" si="8"/>
        <v>30250.337974445236</v>
      </c>
      <c r="H92" s="11">
        <v>0.8585907081720979</v>
      </c>
      <c r="I92" s="9">
        <f t="shared" si="9"/>
        <v>142.73240950824783</v>
      </c>
      <c r="J92" s="9">
        <f t="shared" si="10"/>
        <v>116.7597504043236</v>
      </c>
      <c r="K92" s="39">
        <f t="shared" si="11"/>
        <v>25.97265910392423</v>
      </c>
      <c r="L92" s="20"/>
      <c r="M92" s="20"/>
    </row>
    <row r="93" spans="1:13" ht="12.75">
      <c r="A93" s="6">
        <v>38706</v>
      </c>
      <c r="B93" s="9">
        <v>137930</v>
      </c>
      <c r="C93" s="9">
        <v>1172911.505655854</v>
      </c>
      <c r="D93" s="11">
        <f t="shared" si="6"/>
        <v>0.11759625456387184</v>
      </c>
      <c r="E93" s="11">
        <v>0.1347</v>
      </c>
      <c r="F93" s="11">
        <f t="shared" si="7"/>
        <v>0.01710374543612815</v>
      </c>
      <c r="G93" s="9">
        <f t="shared" si="8"/>
        <v>20061.17981184351</v>
      </c>
      <c r="H93" s="11">
        <v>0.8585907081720979</v>
      </c>
      <c r="I93" s="9">
        <f t="shared" si="9"/>
        <v>135.649758959596</v>
      </c>
      <c r="J93" s="9">
        <f t="shared" si="10"/>
        <v>118.42541637817747</v>
      </c>
      <c r="K93" s="39">
        <f t="shared" si="11"/>
        <v>17.224342581418526</v>
      </c>
      <c r="L93" s="20"/>
      <c r="M93" s="20"/>
    </row>
    <row r="94" spans="1:13" ht="12.75">
      <c r="A94" s="6">
        <v>38707</v>
      </c>
      <c r="B94" s="9">
        <v>130840</v>
      </c>
      <c r="C94" s="9">
        <v>1007465.0449841388</v>
      </c>
      <c r="D94" s="11">
        <f t="shared" si="6"/>
        <v>0.12987051079480372</v>
      </c>
      <c r="E94" s="11">
        <v>0.1347</v>
      </c>
      <c r="F94" s="11">
        <f t="shared" si="7"/>
        <v>0.004829489205196269</v>
      </c>
      <c r="G94" s="9">
        <f t="shared" si="8"/>
        <v>4865.541559363472</v>
      </c>
      <c r="H94" s="11">
        <v>0.8585907081720979</v>
      </c>
      <c r="I94" s="9">
        <f t="shared" si="9"/>
        <v>116.51551703033196</v>
      </c>
      <c r="J94" s="9">
        <f t="shared" si="10"/>
        <v>112.3380082572373</v>
      </c>
      <c r="K94" s="39">
        <f t="shared" si="11"/>
        <v>4.177508773094658</v>
      </c>
      <c r="L94" s="20"/>
      <c r="M94" s="20"/>
    </row>
    <row r="95" spans="1:13" ht="12.75">
      <c r="A95" s="6">
        <v>38708</v>
      </c>
      <c r="B95" s="9">
        <v>133635</v>
      </c>
      <c r="C95" s="9">
        <v>1171828.477254407</v>
      </c>
      <c r="D95" s="11">
        <f t="shared" si="6"/>
        <v>0.11403972730984203</v>
      </c>
      <c r="E95" s="11">
        <v>0.1347</v>
      </c>
      <c r="F95" s="11">
        <f t="shared" si="7"/>
        <v>0.020660272690157952</v>
      </c>
      <c r="G95" s="9">
        <f t="shared" si="8"/>
        <v>24210.295886168606</v>
      </c>
      <c r="H95" s="11">
        <v>0.8585907081720979</v>
      </c>
      <c r="I95" s="9">
        <f t="shared" si="9"/>
        <v>135.52450437653985</v>
      </c>
      <c r="J95" s="9">
        <f t="shared" si="10"/>
        <v>114.7377692865783</v>
      </c>
      <c r="K95" s="39">
        <f t="shared" si="11"/>
        <v>20.786735089961553</v>
      </c>
      <c r="L95" s="20"/>
      <c r="M95" s="20"/>
    </row>
    <row r="96" spans="1:13" ht="12.75">
      <c r="A96" s="6">
        <v>38709</v>
      </c>
      <c r="B96" s="9">
        <v>133295</v>
      </c>
      <c r="C96" s="9">
        <v>1195471.0951697475</v>
      </c>
      <c r="D96" s="11">
        <f t="shared" si="6"/>
        <v>0.11149997732155385</v>
      </c>
      <c r="E96" s="11">
        <v>0.1347</v>
      </c>
      <c r="F96" s="11">
        <f t="shared" si="7"/>
        <v>0.023200022678446133</v>
      </c>
      <c r="G96" s="9">
        <f t="shared" si="8"/>
        <v>27734.956519364976</v>
      </c>
      <c r="H96" s="11">
        <v>0.8585907081720979</v>
      </c>
      <c r="I96" s="9">
        <f t="shared" si="9"/>
        <v>138.25882440488368</v>
      </c>
      <c r="J96" s="9">
        <f t="shared" si="10"/>
        <v>114.4458484457998</v>
      </c>
      <c r="K96" s="39">
        <f t="shared" si="11"/>
        <v>23.812975959083886</v>
      </c>
      <c r="L96" s="20"/>
      <c r="M96" s="20"/>
    </row>
    <row r="97" spans="1:13" ht="12.75">
      <c r="A97" s="6">
        <v>38710</v>
      </c>
      <c r="B97" s="9">
        <v>130420</v>
      </c>
      <c r="C97" s="9">
        <v>1146215.7023464935</v>
      </c>
      <c r="D97" s="11">
        <f t="shared" si="6"/>
        <v>0.11378312104171025</v>
      </c>
      <c r="E97" s="11">
        <v>0.1347</v>
      </c>
      <c r="F97" s="11">
        <f t="shared" si="7"/>
        <v>0.02091687895828974</v>
      </c>
      <c r="G97" s="9">
        <f t="shared" si="8"/>
        <v>23975.255106072666</v>
      </c>
      <c r="H97" s="11">
        <v>0.8585907081720979</v>
      </c>
      <c r="I97" s="9">
        <f t="shared" si="9"/>
        <v>132.56233141993465</v>
      </c>
      <c r="J97" s="9">
        <f t="shared" si="10"/>
        <v>111.97740015980501</v>
      </c>
      <c r="K97" s="39">
        <f t="shared" si="11"/>
        <v>20.584931260129636</v>
      </c>
      <c r="L97" s="20"/>
      <c r="M97" s="20"/>
    </row>
    <row r="98" spans="1:13" ht="12.75">
      <c r="A98" s="6">
        <v>38711</v>
      </c>
      <c r="B98" s="9">
        <v>132025</v>
      </c>
      <c r="C98" s="9">
        <v>1187549.8401782573</v>
      </c>
      <c r="D98" s="11">
        <f t="shared" si="6"/>
        <v>0.11117428130863322</v>
      </c>
      <c r="E98" s="11">
        <v>0.1347</v>
      </c>
      <c r="F98" s="11">
        <f t="shared" si="7"/>
        <v>0.02352571869136677</v>
      </c>
      <c r="G98" s="9">
        <f t="shared" si="8"/>
        <v>27937.963472011248</v>
      </c>
      <c r="H98" s="11">
        <v>0.8585907081720979</v>
      </c>
      <c r="I98" s="9">
        <f t="shared" si="9"/>
        <v>137.3427140887416</v>
      </c>
      <c r="J98" s="9">
        <f t="shared" si="10"/>
        <v>113.35543824642123</v>
      </c>
      <c r="K98" s="39">
        <f t="shared" si="11"/>
        <v>23.987275842320358</v>
      </c>
      <c r="L98" s="20"/>
      <c r="M98" s="20"/>
    </row>
    <row r="99" spans="1:13" ht="12.75">
      <c r="A99" s="6">
        <v>38712</v>
      </c>
      <c r="B99" s="9">
        <v>134665</v>
      </c>
      <c r="C99" s="9">
        <v>1199804.003563044</v>
      </c>
      <c r="D99" s="11">
        <f t="shared" si="6"/>
        <v>0.1122391653970873</v>
      </c>
      <c r="E99" s="11">
        <v>0.1347</v>
      </c>
      <c r="F99" s="11">
        <f t="shared" si="7"/>
        <v>0.02246083460291269</v>
      </c>
      <c r="G99" s="9">
        <f t="shared" si="8"/>
        <v>26948.599279942</v>
      </c>
      <c r="H99" s="11">
        <v>0.8585907081720979</v>
      </c>
      <c r="I99" s="9">
        <f t="shared" si="9"/>
        <v>138.75993465600703</v>
      </c>
      <c r="J99" s="9">
        <f t="shared" si="10"/>
        <v>115.62211771599557</v>
      </c>
      <c r="K99" s="39">
        <f t="shared" si="11"/>
        <v>23.13781694001146</v>
      </c>
      <c r="L99" s="20"/>
      <c r="M99" s="20"/>
    </row>
    <row r="100" spans="1:13" ht="12.75">
      <c r="A100" s="6">
        <v>38713</v>
      </c>
      <c r="B100" s="9">
        <v>135230</v>
      </c>
      <c r="C100" s="9">
        <v>1238704.6432679677</v>
      </c>
      <c r="D100" s="11">
        <f t="shared" si="6"/>
        <v>0.10917049575533547</v>
      </c>
      <c r="E100" s="11">
        <v>0.1347</v>
      </c>
      <c r="F100" s="11">
        <f t="shared" si="7"/>
        <v>0.02552950424466452</v>
      </c>
      <c r="G100" s="9">
        <f t="shared" si="8"/>
        <v>31623.51544819523</v>
      </c>
      <c r="H100" s="11">
        <v>0.8585907081720979</v>
      </c>
      <c r="I100" s="9">
        <f t="shared" si="9"/>
        <v>143.25887798967003</v>
      </c>
      <c r="J100" s="9">
        <f t="shared" si="10"/>
        <v>116.1072214661128</v>
      </c>
      <c r="K100" s="39">
        <f t="shared" si="11"/>
        <v>27.15165652355722</v>
      </c>
      <c r="L100" s="20"/>
      <c r="M100" s="20"/>
    </row>
    <row r="101" spans="1:13" ht="12.75">
      <c r="A101" s="6">
        <v>38714</v>
      </c>
      <c r="B101" s="9">
        <v>125656.8</v>
      </c>
      <c r="C101" s="9">
        <v>1160585.4923023311</v>
      </c>
      <c r="D101" s="11">
        <f t="shared" si="6"/>
        <v>0.10827017986475619</v>
      </c>
      <c r="E101" s="11">
        <v>0.1347</v>
      </c>
      <c r="F101" s="11">
        <f t="shared" si="7"/>
        <v>0.026429820135243795</v>
      </c>
      <c r="G101" s="9">
        <f t="shared" si="8"/>
        <v>30674.065813123983</v>
      </c>
      <c r="H101" s="11">
        <v>0.8585907081720979</v>
      </c>
      <c r="I101" s="9">
        <f t="shared" si="9"/>
        <v>134.22422878764735</v>
      </c>
      <c r="J101" s="9">
        <f t="shared" si="10"/>
        <v>107.88776089863968</v>
      </c>
      <c r="K101" s="39">
        <f t="shared" si="11"/>
        <v>26.336467889007665</v>
      </c>
      <c r="L101" s="20"/>
      <c r="M101" s="20"/>
    </row>
    <row r="102" spans="1:13" ht="12.75">
      <c r="A102" s="6">
        <v>38715</v>
      </c>
      <c r="B102" s="9">
        <v>122445</v>
      </c>
      <c r="C102" s="9">
        <v>1149785.695278529</v>
      </c>
      <c r="D102" s="11">
        <f t="shared" si="6"/>
        <v>0.10649375836106431</v>
      </c>
      <c r="E102" s="11">
        <v>0.1347</v>
      </c>
      <c r="F102" s="11">
        <f t="shared" si="7"/>
        <v>0.028206241638935675</v>
      </c>
      <c r="G102" s="9">
        <f t="shared" si="8"/>
        <v>32431.133154017854</v>
      </c>
      <c r="H102" s="11">
        <v>0.8585907081720979</v>
      </c>
      <c r="I102" s="9">
        <f t="shared" si="9"/>
        <v>132.97520884366432</v>
      </c>
      <c r="J102" s="9">
        <f t="shared" si="10"/>
        <v>105.13013926213253</v>
      </c>
      <c r="K102" s="39">
        <f t="shared" si="11"/>
        <v>27.84506958153179</v>
      </c>
      <c r="L102" s="20"/>
      <c r="M102" s="20"/>
    </row>
    <row r="103" spans="1:13" ht="12.75">
      <c r="A103" s="6">
        <v>38716</v>
      </c>
      <c r="B103" s="9">
        <v>134840</v>
      </c>
      <c r="C103" s="9">
        <v>1209049.5727267894</v>
      </c>
      <c r="D103" s="11">
        <f t="shared" si="6"/>
        <v>0.11152561734577444</v>
      </c>
      <c r="E103" s="11">
        <v>0.1347</v>
      </c>
      <c r="F103" s="11">
        <f t="shared" si="7"/>
        <v>0.023174382654225542</v>
      </c>
      <c r="G103" s="9">
        <f t="shared" si="8"/>
        <v>28018.97744629851</v>
      </c>
      <c r="H103" s="11">
        <v>0.8585907081720979</v>
      </c>
      <c r="I103" s="9">
        <f t="shared" si="9"/>
        <v>139.82920477780118</v>
      </c>
      <c r="J103" s="9">
        <f t="shared" si="10"/>
        <v>115.77237108992568</v>
      </c>
      <c r="K103" s="39">
        <f t="shared" si="11"/>
        <v>24.056833687875496</v>
      </c>
      <c r="L103" s="20"/>
      <c r="M103" s="20"/>
    </row>
    <row r="104" spans="1:13" ht="12.75">
      <c r="A104" s="6">
        <v>38717</v>
      </c>
      <c r="B104" s="9">
        <v>137278.2</v>
      </c>
      <c r="C104" s="9">
        <v>1116767.1152753183</v>
      </c>
      <c r="D104" s="11">
        <f t="shared" si="6"/>
        <v>0.12292464393183408</v>
      </c>
      <c r="E104" s="11">
        <v>0.1347</v>
      </c>
      <c r="F104" s="11">
        <f t="shared" si="7"/>
        <v>0.011775356068165904</v>
      </c>
      <c r="G104" s="9">
        <f t="shared" si="8"/>
        <v>13150.330427585352</v>
      </c>
      <c r="H104" s="11">
        <v>0.8585907081720979</v>
      </c>
      <c r="I104" s="9">
        <f t="shared" si="9"/>
        <v>129.15653846910848</v>
      </c>
      <c r="J104" s="9">
        <f t="shared" si="10"/>
        <v>117.8657869545909</v>
      </c>
      <c r="K104" s="39">
        <f t="shared" si="11"/>
        <v>11.29075151451758</v>
      </c>
      <c r="L104" s="20"/>
      <c r="M104" s="20"/>
    </row>
    <row r="105" spans="1:13" ht="12.75">
      <c r="A105" s="6">
        <v>38718</v>
      </c>
      <c r="B105" s="9">
        <v>121060</v>
      </c>
      <c r="C105" s="9">
        <v>1210102.517196716</v>
      </c>
      <c r="D105" s="11"/>
      <c r="E105" s="11"/>
      <c r="F105" s="11"/>
      <c r="G105" s="9">
        <f t="shared" si="8"/>
        <v>0</v>
      </c>
      <c r="H105" s="11"/>
      <c r="I105" s="9">
        <f t="shared" si="9"/>
        <v>0</v>
      </c>
      <c r="J105" s="9">
        <f t="shared" si="10"/>
        <v>0</v>
      </c>
      <c r="K105" s="39">
        <f t="shared" si="11"/>
        <v>0</v>
      </c>
      <c r="L105" s="20"/>
      <c r="M105" s="20"/>
    </row>
    <row r="106" spans="1:13" ht="12.75">
      <c r="A106" s="6">
        <v>38719</v>
      </c>
      <c r="B106" s="47">
        <v>239635.32987198152</v>
      </c>
      <c r="C106" s="47">
        <v>1270091.317346492</v>
      </c>
      <c r="D106" s="11"/>
      <c r="E106" s="17"/>
      <c r="F106" s="11"/>
      <c r="G106" s="9">
        <f t="shared" si="8"/>
        <v>0</v>
      </c>
      <c r="H106" s="17"/>
      <c r="I106" s="9">
        <f t="shared" si="9"/>
        <v>0</v>
      </c>
      <c r="J106" s="9">
        <f t="shared" si="10"/>
        <v>0</v>
      </c>
      <c r="K106" s="39">
        <f t="shared" si="11"/>
        <v>0</v>
      </c>
      <c r="L106" s="20"/>
      <c r="M106" s="20"/>
    </row>
    <row r="107" spans="1:13" ht="12.75">
      <c r="A107" s="6">
        <v>38720</v>
      </c>
      <c r="B107" s="9">
        <v>143340.17017308815</v>
      </c>
      <c r="C107" s="9">
        <v>1217072.0182453007</v>
      </c>
      <c r="D107" s="11">
        <f t="shared" si="6"/>
        <v>0.11777460004359244</v>
      </c>
      <c r="E107" s="11">
        <v>0.1347</v>
      </c>
      <c r="F107" s="11">
        <f t="shared" si="7"/>
        <v>0.016925399956407544</v>
      </c>
      <c r="G107" s="9">
        <f t="shared" si="8"/>
        <v>20599.430684553856</v>
      </c>
      <c r="H107" s="11">
        <v>0.8585907081720979</v>
      </c>
      <c r="I107" s="9">
        <f t="shared" si="9"/>
        <v>140.7570179978139</v>
      </c>
      <c r="J107" s="9">
        <f t="shared" si="10"/>
        <v>123.07053821842078</v>
      </c>
      <c r="K107" s="39">
        <f t="shared" si="11"/>
        <v>17.686479779393125</v>
      </c>
      <c r="L107" s="20"/>
      <c r="M107" s="20"/>
    </row>
    <row r="108" spans="1:13" ht="12.75">
      <c r="A108" s="6">
        <v>38721</v>
      </c>
      <c r="B108" s="9">
        <v>145570.95</v>
      </c>
      <c r="C108" s="9">
        <v>1308254.5639980263</v>
      </c>
      <c r="D108" s="11">
        <f t="shared" si="6"/>
        <v>0.11127111955576531</v>
      </c>
      <c r="E108" s="11">
        <v>0.1347</v>
      </c>
      <c r="F108" s="11">
        <f t="shared" si="7"/>
        <v>0.023428880444234676</v>
      </c>
      <c r="G108" s="9">
        <f t="shared" si="8"/>
        <v>30650.93977053412</v>
      </c>
      <c r="H108" s="11">
        <v>0.8585907081720979</v>
      </c>
      <c r="I108" s="9">
        <f t="shared" si="9"/>
        <v>151.3024771335083</v>
      </c>
      <c r="J108" s="9">
        <f t="shared" si="10"/>
        <v>124.98586504978508</v>
      </c>
      <c r="K108" s="39">
        <f t="shared" si="11"/>
        <v>26.316612083723214</v>
      </c>
      <c r="L108" s="20"/>
      <c r="M108" s="20"/>
    </row>
    <row r="109" spans="1:13" ht="12.75">
      <c r="A109" s="6">
        <v>38722</v>
      </c>
      <c r="B109" s="9">
        <v>129080</v>
      </c>
      <c r="C109" s="9">
        <v>1222390.035382088</v>
      </c>
      <c r="D109" s="11">
        <f t="shared" si="6"/>
        <v>0.10559641052673738</v>
      </c>
      <c r="E109" s="11">
        <v>0.1347</v>
      </c>
      <c r="F109" s="11">
        <f t="shared" si="7"/>
        <v>0.02910358947326261</v>
      </c>
      <c r="G109" s="9">
        <f t="shared" si="8"/>
        <v>35575.93776596725</v>
      </c>
      <c r="H109" s="11">
        <v>0.8585907081720979</v>
      </c>
      <c r="I109" s="9">
        <f t="shared" si="9"/>
        <v>141.3720582112227</v>
      </c>
      <c r="J109" s="9">
        <f t="shared" si="10"/>
        <v>110.8268886108544</v>
      </c>
      <c r="K109" s="39">
        <f t="shared" si="11"/>
        <v>30.54516960036831</v>
      </c>
      <c r="L109" s="20"/>
      <c r="M109" s="20"/>
    </row>
    <row r="110" spans="1:13" ht="12.75">
      <c r="A110" s="6">
        <v>38723</v>
      </c>
      <c r="B110" s="9">
        <v>122390</v>
      </c>
      <c r="C110" s="9">
        <v>1122204.291794426</v>
      </c>
      <c r="D110" s="11">
        <f t="shared" si="6"/>
        <v>0.10906213859180315</v>
      </c>
      <c r="E110" s="11">
        <v>0.1347</v>
      </c>
      <c r="F110" s="11">
        <f t="shared" si="7"/>
        <v>0.025637861408196835</v>
      </c>
      <c r="G110" s="9">
        <f t="shared" si="8"/>
        <v>28770.918104709177</v>
      </c>
      <c r="H110" s="11">
        <v>0.8585907081720979</v>
      </c>
      <c r="I110" s="9">
        <f t="shared" si="9"/>
        <v>129.78535972346674</v>
      </c>
      <c r="J110" s="9">
        <f t="shared" si="10"/>
        <v>105.08291677318307</v>
      </c>
      <c r="K110" s="39">
        <f t="shared" si="11"/>
        <v>24.702442950283668</v>
      </c>
      <c r="L110" s="20"/>
      <c r="M110" s="20"/>
    </row>
    <row r="111" spans="1:13" ht="12.75">
      <c r="A111" s="6">
        <v>38724</v>
      </c>
      <c r="B111" s="9">
        <v>132890</v>
      </c>
      <c r="C111" s="9">
        <v>1184567.0555737184</v>
      </c>
      <c r="D111" s="11">
        <f t="shared" si="6"/>
        <v>0.11218444694600908</v>
      </c>
      <c r="E111" s="11">
        <v>0.1347</v>
      </c>
      <c r="F111" s="11">
        <f t="shared" si="7"/>
        <v>0.022515553053990903</v>
      </c>
      <c r="G111" s="9">
        <f t="shared" si="8"/>
        <v>26671.182385779848</v>
      </c>
      <c r="H111" s="11">
        <v>0.8585907081720979</v>
      </c>
      <c r="I111" s="9">
        <f t="shared" si="9"/>
        <v>136.99774858138403</v>
      </c>
      <c r="J111" s="9">
        <f t="shared" si="10"/>
        <v>114.09811920899008</v>
      </c>
      <c r="K111" s="39">
        <f t="shared" si="11"/>
        <v>22.899629372393946</v>
      </c>
      <c r="L111" s="20"/>
      <c r="M111" s="20"/>
    </row>
    <row r="112" spans="1:13" ht="12.75">
      <c r="A112" s="6">
        <v>38725</v>
      </c>
      <c r="B112" s="9">
        <v>131980</v>
      </c>
      <c r="C112" s="9">
        <v>1164496.7012155342</v>
      </c>
      <c r="D112" s="11">
        <f t="shared" si="6"/>
        <v>0.11333651685078677</v>
      </c>
      <c r="E112" s="11">
        <v>0.1347</v>
      </c>
      <c r="F112" s="11">
        <f t="shared" si="7"/>
        <v>0.021363483149213214</v>
      </c>
      <c r="G112" s="9">
        <f t="shared" si="8"/>
        <v>24877.70565373244</v>
      </c>
      <c r="H112" s="11">
        <v>0.8585907081720979</v>
      </c>
      <c r="I112" s="9">
        <f t="shared" si="9"/>
        <v>134.67656857948865</v>
      </c>
      <c r="J112" s="9">
        <f t="shared" si="10"/>
        <v>113.31680166455348</v>
      </c>
      <c r="K112" s="39">
        <f t="shared" si="11"/>
        <v>21.359766914935165</v>
      </c>
      <c r="L112" s="20"/>
      <c r="M112" s="20"/>
    </row>
    <row r="113" spans="1:13" ht="12.75">
      <c r="A113" s="6">
        <v>38726</v>
      </c>
      <c r="B113" s="9">
        <v>123590</v>
      </c>
      <c r="C113" s="9">
        <v>1148032.1134140068</v>
      </c>
      <c r="D113" s="11">
        <f t="shared" si="6"/>
        <v>0.10765378298736719</v>
      </c>
      <c r="E113" s="11">
        <v>0.1347</v>
      </c>
      <c r="F113" s="11">
        <f t="shared" si="7"/>
        <v>0.027046217012632795</v>
      </c>
      <c r="G113" s="9">
        <f t="shared" si="8"/>
        <v>31049.925676866693</v>
      </c>
      <c r="H113" s="11">
        <v>0.8585907081720979</v>
      </c>
      <c r="I113" s="9">
        <f t="shared" si="9"/>
        <v>132.77240329858157</v>
      </c>
      <c r="J113" s="9">
        <f t="shared" si="10"/>
        <v>106.11322562298959</v>
      </c>
      <c r="K113" s="39">
        <f t="shared" si="11"/>
        <v>26.659177675591977</v>
      </c>
      <c r="L113" s="20"/>
      <c r="M113" s="20"/>
    </row>
    <row r="114" spans="1:13" ht="12.75">
      <c r="A114" s="6">
        <v>38727</v>
      </c>
      <c r="B114" s="9">
        <v>136040</v>
      </c>
      <c r="C114" s="9">
        <v>1198585.196693018</v>
      </c>
      <c r="D114" s="11">
        <f t="shared" si="6"/>
        <v>0.1135004840501485</v>
      </c>
      <c r="E114" s="11">
        <v>0.1347</v>
      </c>
      <c r="F114" s="11">
        <f t="shared" si="7"/>
        <v>0.02119951594985149</v>
      </c>
      <c r="G114" s="9">
        <f t="shared" si="8"/>
        <v>25409.425994549525</v>
      </c>
      <c r="H114" s="11">
        <v>0.8585907081720979</v>
      </c>
      <c r="I114" s="9">
        <f t="shared" si="9"/>
        <v>138.618976998639</v>
      </c>
      <c r="J114" s="9">
        <f t="shared" si="10"/>
        <v>116.8026799397322</v>
      </c>
      <c r="K114" s="39">
        <f t="shared" si="11"/>
        <v>21.816297058906798</v>
      </c>
      <c r="L114" s="20"/>
      <c r="M114" s="20"/>
    </row>
    <row r="115" spans="1:13" ht="12.75">
      <c r="A115" s="6">
        <v>38728</v>
      </c>
      <c r="B115" s="9">
        <v>135890</v>
      </c>
      <c r="C115" s="9">
        <v>1181159.4393945122</v>
      </c>
      <c r="D115" s="11">
        <f t="shared" si="6"/>
        <v>0.11504797359927983</v>
      </c>
      <c r="E115" s="11">
        <v>0.1347</v>
      </c>
      <c r="F115" s="11">
        <f t="shared" si="7"/>
        <v>0.019652026400720154</v>
      </c>
      <c r="G115" s="9">
        <f t="shared" si="8"/>
        <v>23212.17648644077</v>
      </c>
      <c r="H115" s="11">
        <v>0.8585907081720979</v>
      </c>
      <c r="I115" s="9">
        <f t="shared" si="9"/>
        <v>136.6036503812153</v>
      </c>
      <c r="J115" s="9">
        <f t="shared" si="10"/>
        <v>116.67389133350639</v>
      </c>
      <c r="K115" s="39">
        <f t="shared" si="11"/>
        <v>19.9297590477089</v>
      </c>
      <c r="L115" s="20"/>
      <c r="M115" s="20"/>
    </row>
    <row r="116" spans="1:13" ht="12.75">
      <c r="A116" s="6">
        <v>38729</v>
      </c>
      <c r="B116" s="9">
        <v>126890</v>
      </c>
      <c r="C116" s="9">
        <v>1126408.3819843002</v>
      </c>
      <c r="D116" s="11">
        <f t="shared" si="6"/>
        <v>0.11265008502197792</v>
      </c>
      <c r="E116" s="11">
        <v>0.1347</v>
      </c>
      <c r="F116" s="11">
        <f t="shared" si="7"/>
        <v>0.02204991497802207</v>
      </c>
      <c r="G116" s="9">
        <f t="shared" si="8"/>
        <v>24837.209053285227</v>
      </c>
      <c r="H116" s="11">
        <v>0.8585907081720979</v>
      </c>
      <c r="I116" s="9">
        <f t="shared" si="9"/>
        <v>130.2715718700361</v>
      </c>
      <c r="J116" s="9">
        <f t="shared" si="10"/>
        <v>108.9465749599575</v>
      </c>
      <c r="K116" s="39">
        <f t="shared" si="11"/>
        <v>21.324996910078596</v>
      </c>
      <c r="L116" s="20"/>
      <c r="M116" s="20"/>
    </row>
    <row r="117" spans="1:13" ht="12.75">
      <c r="A117" s="6">
        <v>38730</v>
      </c>
      <c r="B117" s="9">
        <v>112980</v>
      </c>
      <c r="C117" s="9">
        <v>972438.1661304827</v>
      </c>
      <c r="D117" s="11">
        <f t="shared" si="6"/>
        <v>0.11618219433896657</v>
      </c>
      <c r="E117" s="11">
        <v>0.1347</v>
      </c>
      <c r="F117" s="11">
        <f t="shared" si="7"/>
        <v>0.01851780566103342</v>
      </c>
      <c r="G117" s="9">
        <f t="shared" si="8"/>
        <v>18007.42097777601</v>
      </c>
      <c r="H117" s="11">
        <v>0.8585907081720979</v>
      </c>
      <c r="I117" s="9">
        <f t="shared" si="9"/>
        <v>112.46458253894542</v>
      </c>
      <c r="J117" s="9">
        <f t="shared" si="10"/>
        <v>97.00357820928363</v>
      </c>
      <c r="K117" s="39">
        <f t="shared" si="11"/>
        <v>15.46100432966179</v>
      </c>
      <c r="L117" s="20"/>
      <c r="M117" s="20"/>
    </row>
    <row r="118" spans="1:13" ht="12.75">
      <c r="A118" s="6">
        <v>38731</v>
      </c>
      <c r="B118" s="9">
        <v>132410</v>
      </c>
      <c r="C118" s="9">
        <v>1136607.5531525903</v>
      </c>
      <c r="D118" s="11">
        <f t="shared" si="6"/>
        <v>0.11649579455348197</v>
      </c>
      <c r="E118" s="11">
        <v>0.1347</v>
      </c>
      <c r="F118" s="11">
        <f t="shared" si="7"/>
        <v>0.018204205446518018</v>
      </c>
      <c r="G118" s="9">
        <f t="shared" si="8"/>
        <v>20691.0374096539</v>
      </c>
      <c r="H118" s="11">
        <v>0.8585907081720979</v>
      </c>
      <c r="I118" s="9">
        <f t="shared" si="9"/>
        <v>131.45112813143757</v>
      </c>
      <c r="J118" s="9">
        <f t="shared" si="10"/>
        <v>113.6859956690675</v>
      </c>
      <c r="K118" s="39">
        <f t="shared" si="11"/>
        <v>17.765132462370076</v>
      </c>
      <c r="L118" s="20"/>
      <c r="M118" s="20"/>
    </row>
    <row r="119" spans="1:13" ht="12.75">
      <c r="A119" s="6">
        <v>38732</v>
      </c>
      <c r="B119" s="9">
        <v>133800</v>
      </c>
      <c r="C119" s="9">
        <v>1141662.6192377084</v>
      </c>
      <c r="D119" s="11">
        <f t="shared" si="6"/>
        <v>0.11719749577974153</v>
      </c>
      <c r="E119" s="11">
        <v>0.1347</v>
      </c>
      <c r="F119" s="11">
        <f t="shared" si="7"/>
        <v>0.017502504220258452</v>
      </c>
      <c r="G119" s="9">
        <f t="shared" si="8"/>
        <v>19981.95481131931</v>
      </c>
      <c r="H119" s="11">
        <v>0.8585907081720979</v>
      </c>
      <c r="I119" s="9">
        <f t="shared" si="9"/>
        <v>132.03575748554022</v>
      </c>
      <c r="J119" s="9">
        <f t="shared" si="10"/>
        <v>114.8794367534267</v>
      </c>
      <c r="K119" s="39">
        <f t="shared" si="11"/>
        <v>17.156320732113514</v>
      </c>
      <c r="L119" s="20"/>
      <c r="M119" s="20"/>
    </row>
    <row r="120" spans="1:13" ht="12.75">
      <c r="A120" s="6">
        <v>38733</v>
      </c>
      <c r="B120" s="9">
        <v>133200</v>
      </c>
      <c r="C120" s="9">
        <v>1167617.096382329</v>
      </c>
      <c r="D120" s="11">
        <f t="shared" si="6"/>
        <v>0.11407849406513355</v>
      </c>
      <c r="E120" s="11">
        <v>0.1347</v>
      </c>
      <c r="F120" s="11">
        <f t="shared" si="7"/>
        <v>0.020621505934866433</v>
      </c>
      <c r="G120" s="9">
        <f t="shared" si="8"/>
        <v>24078.022882699708</v>
      </c>
      <c r="H120" s="11">
        <v>0.8585907081720979</v>
      </c>
      <c r="I120" s="9">
        <f t="shared" si="9"/>
        <v>135.03744904676455</v>
      </c>
      <c r="J120" s="9">
        <f t="shared" si="10"/>
        <v>114.36428232852344</v>
      </c>
      <c r="K120" s="39">
        <f t="shared" si="11"/>
        <v>20.673166718241106</v>
      </c>
      <c r="L120" s="20"/>
      <c r="M120" s="20"/>
    </row>
    <row r="121" spans="1:13" ht="12.75">
      <c r="A121" s="6">
        <v>38734</v>
      </c>
      <c r="B121" s="9">
        <v>132250</v>
      </c>
      <c r="C121" s="9">
        <v>1147628.569409815</v>
      </c>
      <c r="D121" s="11">
        <f t="shared" si="6"/>
        <v>0.11523763308542548</v>
      </c>
      <c r="E121" s="11">
        <v>0.1347</v>
      </c>
      <c r="F121" s="11">
        <f t="shared" si="7"/>
        <v>0.019462366914574508</v>
      </c>
      <c r="G121" s="9">
        <f t="shared" si="8"/>
        <v>22335.568299502054</v>
      </c>
      <c r="H121" s="11">
        <v>0.8585907081720979</v>
      </c>
      <c r="I121" s="9">
        <f t="shared" si="9"/>
        <v>132.72573255945568</v>
      </c>
      <c r="J121" s="9">
        <f t="shared" si="10"/>
        <v>113.54862115575995</v>
      </c>
      <c r="K121" s="39">
        <f t="shared" si="11"/>
        <v>19.177111403695733</v>
      </c>
      <c r="L121" s="20"/>
      <c r="M121" s="20"/>
    </row>
    <row r="122" spans="1:13" ht="12.75">
      <c r="A122" s="6">
        <v>38735</v>
      </c>
      <c r="B122" s="9">
        <v>133860</v>
      </c>
      <c r="C122" s="9">
        <v>1142661.840076688</v>
      </c>
      <c r="D122" s="11">
        <f t="shared" si="6"/>
        <v>0.11714751933171777</v>
      </c>
      <c r="E122" s="11">
        <v>0.1347</v>
      </c>
      <c r="F122" s="11">
        <f t="shared" si="7"/>
        <v>0.017552480668282217</v>
      </c>
      <c r="G122" s="9">
        <f t="shared" si="8"/>
        <v>20056.54985832985</v>
      </c>
      <c r="H122" s="11">
        <v>0.8585907081720979</v>
      </c>
      <c r="I122" s="9">
        <f t="shared" si="9"/>
        <v>132.15131954226945</v>
      </c>
      <c r="J122" s="9">
        <f t="shared" si="10"/>
        <v>114.93095219591703</v>
      </c>
      <c r="K122" s="39">
        <f t="shared" si="11"/>
        <v>17.22036734635242</v>
      </c>
      <c r="L122" s="20"/>
      <c r="M122" s="20"/>
    </row>
    <row r="123" spans="1:13" ht="12.75">
      <c r="A123" s="6">
        <v>38736</v>
      </c>
      <c r="B123" s="9">
        <v>139250</v>
      </c>
      <c r="C123" s="9">
        <v>1154060.919785584</v>
      </c>
      <c r="D123" s="11">
        <f t="shared" si="6"/>
        <v>0.1206608746667131</v>
      </c>
      <c r="E123" s="11">
        <v>0.1347</v>
      </c>
      <c r="F123" s="11">
        <f t="shared" si="7"/>
        <v>0.014039125333286884</v>
      </c>
      <c r="G123" s="9">
        <f t="shared" si="8"/>
        <v>16202.005895118156</v>
      </c>
      <c r="H123" s="11">
        <v>0.8585907081720979</v>
      </c>
      <c r="I123" s="9">
        <f t="shared" si="9"/>
        <v>133.46964782826265</v>
      </c>
      <c r="J123" s="9">
        <f t="shared" si="10"/>
        <v>119.55875611296463</v>
      </c>
      <c r="K123" s="39">
        <f t="shared" si="11"/>
        <v>13.910891715298021</v>
      </c>
      <c r="L123" s="20"/>
      <c r="M123" s="20"/>
    </row>
    <row r="124" spans="1:13" ht="12.75">
      <c r="A124" s="6">
        <v>38737</v>
      </c>
      <c r="B124" s="9">
        <v>133260</v>
      </c>
      <c r="C124" s="9">
        <v>1180084.630901483</v>
      </c>
      <c r="D124" s="11">
        <f t="shared" si="6"/>
        <v>0.11292410434851681</v>
      </c>
      <c r="E124" s="11">
        <v>0.1347</v>
      </c>
      <c r="F124" s="11">
        <f t="shared" si="7"/>
        <v>0.021775895651483176</v>
      </c>
      <c r="G124" s="9">
        <f t="shared" si="8"/>
        <v>25697.39978242973</v>
      </c>
      <c r="H124" s="11">
        <v>0.8585907081720979</v>
      </c>
      <c r="I124" s="9">
        <f t="shared" si="9"/>
        <v>136.47934644839165</v>
      </c>
      <c r="J124" s="9">
        <f t="shared" si="10"/>
        <v>114.41579777101376</v>
      </c>
      <c r="K124" s="39">
        <f t="shared" si="11"/>
        <v>22.063548677377895</v>
      </c>
      <c r="L124" s="20"/>
      <c r="M124" s="20"/>
    </row>
    <row r="125" spans="1:13" ht="12.75">
      <c r="A125" s="6">
        <v>38738</v>
      </c>
      <c r="B125" s="9">
        <v>134000</v>
      </c>
      <c r="C125" s="9">
        <v>1164536.4433734</v>
      </c>
      <c r="D125" s="11">
        <f t="shared" si="6"/>
        <v>0.11506724479298575</v>
      </c>
      <c r="E125" s="11">
        <v>0.1347</v>
      </c>
      <c r="F125" s="11">
        <f t="shared" si="7"/>
        <v>0.01963275520701424</v>
      </c>
      <c r="G125" s="9">
        <f t="shared" si="8"/>
        <v>22863.058922396965</v>
      </c>
      <c r="H125" s="11">
        <v>0.8585907081720979</v>
      </c>
      <c r="I125" s="9">
        <f t="shared" si="9"/>
        <v>134.68116484622234</v>
      </c>
      <c r="J125" s="9">
        <f t="shared" si="10"/>
        <v>115.05115489506112</v>
      </c>
      <c r="K125" s="39">
        <f t="shared" si="11"/>
        <v>19.630009951161227</v>
      </c>
      <c r="L125" s="20"/>
      <c r="M125" s="20"/>
    </row>
    <row r="126" spans="1:13" ht="12.75">
      <c r="A126" s="6">
        <v>38739</v>
      </c>
      <c r="B126" s="9">
        <v>139090</v>
      </c>
      <c r="C126" s="9">
        <v>1178652.7588325613</v>
      </c>
      <c r="D126" s="11">
        <f t="shared" si="6"/>
        <v>0.11800761416599631</v>
      </c>
      <c r="E126" s="11">
        <v>0.1347</v>
      </c>
      <c r="F126" s="11">
        <f t="shared" si="7"/>
        <v>0.016692385834003676</v>
      </c>
      <c r="G126" s="9">
        <f t="shared" si="8"/>
        <v>19674.526614746</v>
      </c>
      <c r="H126" s="11">
        <v>0.8585907081720979</v>
      </c>
      <c r="I126" s="9">
        <f t="shared" si="9"/>
        <v>136.31374733876265</v>
      </c>
      <c r="J126" s="9">
        <f t="shared" si="10"/>
        <v>119.42138159965711</v>
      </c>
      <c r="K126" s="39">
        <f t="shared" si="11"/>
        <v>16.892365739105543</v>
      </c>
      <c r="L126" s="20"/>
      <c r="M126" s="20"/>
    </row>
    <row r="127" spans="1:13" ht="12.75">
      <c r="A127" s="6">
        <v>38740</v>
      </c>
      <c r="B127" s="9">
        <v>139580</v>
      </c>
      <c r="C127" s="9">
        <v>1158303.6190662496</v>
      </c>
      <c r="D127" s="11">
        <f t="shared" si="6"/>
        <v>0.12050381066107735</v>
      </c>
      <c r="E127" s="11">
        <v>0.1347</v>
      </c>
      <c r="F127" s="11">
        <f t="shared" si="7"/>
        <v>0.014196189338922638</v>
      </c>
      <c r="G127" s="9">
        <f t="shared" si="8"/>
        <v>16443.497488223802</v>
      </c>
      <c r="H127" s="11">
        <v>0.8585907081720979</v>
      </c>
      <c r="I127" s="9">
        <f t="shared" si="9"/>
        <v>133.96032519990163</v>
      </c>
      <c r="J127" s="9">
        <f t="shared" si="10"/>
        <v>119.84209104666142</v>
      </c>
      <c r="K127" s="39">
        <f t="shared" si="11"/>
        <v>14.11823415324021</v>
      </c>
      <c r="L127" s="20"/>
      <c r="M127" s="20"/>
    </row>
    <row r="128" spans="1:13" ht="12.75">
      <c r="A128" s="6">
        <v>38741</v>
      </c>
      <c r="B128" s="9">
        <v>131420</v>
      </c>
      <c r="C128" s="9">
        <v>1161443.7737251616</v>
      </c>
      <c r="D128" s="11">
        <f t="shared" si="6"/>
        <v>0.11315227045256743</v>
      </c>
      <c r="E128" s="11">
        <v>0.1347</v>
      </c>
      <c r="F128" s="11">
        <f t="shared" si="7"/>
        <v>0.02154772954743256</v>
      </c>
      <c r="G128" s="9">
        <f t="shared" si="8"/>
        <v>25026.47632077924</v>
      </c>
      <c r="H128" s="11">
        <v>0.8585907081720979</v>
      </c>
      <c r="I128" s="9">
        <f t="shared" si="9"/>
        <v>134.3234908952872</v>
      </c>
      <c r="J128" s="9">
        <f t="shared" si="10"/>
        <v>112.8359908679771</v>
      </c>
      <c r="K128" s="39">
        <f t="shared" si="11"/>
        <v>21.48750002731009</v>
      </c>
      <c r="L128" s="20"/>
      <c r="M128" s="20"/>
    </row>
    <row r="129" spans="1:13" ht="12.75">
      <c r="A129" s="6">
        <v>38742</v>
      </c>
      <c r="B129" s="9">
        <v>137060</v>
      </c>
      <c r="C129" s="9">
        <v>1153182.1691819336</v>
      </c>
      <c r="D129" s="11">
        <f t="shared" si="6"/>
        <v>0.11885372811238509</v>
      </c>
      <c r="E129" s="11">
        <v>0.1347</v>
      </c>
      <c r="F129" s="11">
        <f t="shared" si="7"/>
        <v>0.015846271887614893</v>
      </c>
      <c r="G129" s="9">
        <f t="shared" si="8"/>
        <v>18273.638188806435</v>
      </c>
      <c r="H129" s="11">
        <v>0.8585907081720979</v>
      </c>
      <c r="I129" s="9">
        <f t="shared" si="9"/>
        <v>133.36801841547575</v>
      </c>
      <c r="J129" s="9">
        <f t="shared" si="10"/>
        <v>117.67844246206775</v>
      </c>
      <c r="K129" s="39">
        <f t="shared" si="11"/>
        <v>15.689575953407996</v>
      </c>
      <c r="L129" s="20"/>
      <c r="M129" s="20"/>
    </row>
    <row r="130" spans="1:13" ht="12.75">
      <c r="A130" s="6">
        <v>38743</v>
      </c>
      <c r="B130" s="9">
        <v>139040</v>
      </c>
      <c r="C130" s="9">
        <v>1154375.8320437574</v>
      </c>
      <c r="D130" s="11">
        <f t="shared" si="6"/>
        <v>0.12044604204320312</v>
      </c>
      <c r="E130" s="11">
        <v>0.1347</v>
      </c>
      <c r="F130" s="11">
        <f t="shared" si="7"/>
        <v>0.014253957956796862</v>
      </c>
      <c r="G130" s="9">
        <f t="shared" si="8"/>
        <v>16454.424576294114</v>
      </c>
      <c r="H130" s="11">
        <v>0.8585907081720979</v>
      </c>
      <c r="I130" s="9">
        <f t="shared" si="9"/>
        <v>133.5060681137732</v>
      </c>
      <c r="J130" s="9">
        <f t="shared" si="10"/>
        <v>119.3784520642485</v>
      </c>
      <c r="K130" s="39">
        <f t="shared" si="11"/>
        <v>14.127616049524704</v>
      </c>
      <c r="L130" s="20"/>
      <c r="M130" s="20"/>
    </row>
    <row r="131" spans="1:13" ht="12.75">
      <c r="A131" s="6">
        <v>38744</v>
      </c>
      <c r="B131" s="9">
        <v>138070</v>
      </c>
      <c r="C131" s="9">
        <v>1137349.4825718387</v>
      </c>
      <c r="D131" s="11">
        <f t="shared" si="6"/>
        <v>0.12139628330228659</v>
      </c>
      <c r="E131" s="11">
        <v>0.1347</v>
      </c>
      <c r="F131" s="11">
        <f t="shared" si="7"/>
        <v>0.013303716697713394</v>
      </c>
      <c r="G131" s="9">
        <f t="shared" si="8"/>
        <v>15130.97530242666</v>
      </c>
      <c r="H131" s="11">
        <v>0.8585907081720979</v>
      </c>
      <c r="I131" s="9">
        <f t="shared" si="9"/>
        <v>131.53693387756655</v>
      </c>
      <c r="J131" s="9">
        <f t="shared" si="10"/>
        <v>118.54561907732156</v>
      </c>
      <c r="K131" s="39">
        <f t="shared" si="11"/>
        <v>12.991314800244993</v>
      </c>
      <c r="L131" s="20"/>
      <c r="M131" s="20"/>
    </row>
    <row r="132" spans="1:13" ht="12.75">
      <c r="A132" s="6">
        <v>38745</v>
      </c>
      <c r="B132" s="9">
        <v>137580</v>
      </c>
      <c r="C132" s="9">
        <v>1160913.9080733918</v>
      </c>
      <c r="D132" s="11">
        <f t="shared" si="6"/>
        <v>0.11851007989758905</v>
      </c>
      <c r="E132" s="11">
        <v>0.1347</v>
      </c>
      <c r="F132" s="11">
        <f t="shared" si="7"/>
        <v>0.016189920102410937</v>
      </c>
      <c r="G132" s="9">
        <f t="shared" si="8"/>
        <v>18795.103417485847</v>
      </c>
      <c r="H132" s="11">
        <v>0.8585907081720979</v>
      </c>
      <c r="I132" s="9">
        <f t="shared" si="9"/>
        <v>134.26221078370423</v>
      </c>
      <c r="J132" s="9">
        <f t="shared" si="10"/>
        <v>118.12490963031722</v>
      </c>
      <c r="K132" s="39">
        <f t="shared" si="11"/>
        <v>16.137301153387014</v>
      </c>
      <c r="L132" s="20"/>
      <c r="M132" s="20"/>
    </row>
    <row r="133" spans="1:13" ht="12.75">
      <c r="A133" s="6">
        <v>38746</v>
      </c>
      <c r="B133" s="9">
        <v>138200</v>
      </c>
      <c r="C133" s="9">
        <v>1211031.412541603</v>
      </c>
      <c r="D133" s="11">
        <f aca="true" t="shared" si="12" ref="D133:D196">B133/C133</f>
        <v>0.11411760138406184</v>
      </c>
      <c r="E133" s="11">
        <v>0.1347</v>
      </c>
      <c r="F133" s="11">
        <f aca="true" t="shared" si="13" ref="F133:F196">E133-D133</f>
        <v>0.02058239861593815</v>
      </c>
      <c r="G133" s="9">
        <f aca="true" t="shared" si="14" ref="G133:G196">C133*F133</f>
        <v>24925.93126935391</v>
      </c>
      <c r="H133" s="11">
        <v>0.8585907081720979</v>
      </c>
      <c r="I133" s="9">
        <f aca="true" t="shared" si="15" ref="I133:I196">E133*C133*H133/1000</f>
        <v>140.05840884978755</v>
      </c>
      <c r="J133" s="9">
        <f aca="true" t="shared" si="16" ref="J133:J196">C133*D133*H133/1000</f>
        <v>118.65723586938394</v>
      </c>
      <c r="K133" s="39">
        <f aca="true" t="shared" si="17" ref="K133:K196">(I133-J133)</f>
        <v>21.401172980403615</v>
      </c>
      <c r="L133" s="20"/>
      <c r="M133" s="20"/>
    </row>
    <row r="134" spans="1:13" ht="12.75">
      <c r="A134" s="6">
        <v>38747</v>
      </c>
      <c r="B134" s="9">
        <v>141800</v>
      </c>
      <c r="C134" s="9">
        <v>1238254.7184500876</v>
      </c>
      <c r="D134" s="11">
        <f t="shared" si="12"/>
        <v>0.11451601830154122</v>
      </c>
      <c r="E134" s="11">
        <v>0.1347</v>
      </c>
      <c r="F134" s="11">
        <f t="shared" si="13"/>
        <v>0.020183981698458767</v>
      </c>
      <c r="G134" s="9">
        <f t="shared" si="14"/>
        <v>24992.910575226782</v>
      </c>
      <c r="H134" s="11">
        <v>0.8585907081720979</v>
      </c>
      <c r="I134" s="9">
        <f t="shared" si="15"/>
        <v>143.20684320886937</v>
      </c>
      <c r="J134" s="9">
        <f t="shared" si="16"/>
        <v>121.74816241880349</v>
      </c>
      <c r="K134" s="39">
        <f t="shared" si="17"/>
        <v>21.458680790065884</v>
      </c>
      <c r="L134" s="20"/>
      <c r="M134" s="20"/>
    </row>
    <row r="135" spans="1:13" ht="12.75">
      <c r="A135" s="6">
        <v>38748</v>
      </c>
      <c r="B135" s="9">
        <v>134600</v>
      </c>
      <c r="C135" s="9">
        <v>1246766.9297380336</v>
      </c>
      <c r="D135" s="11">
        <f t="shared" si="12"/>
        <v>0.1079592318255359</v>
      </c>
      <c r="E135" s="11">
        <v>0.1347</v>
      </c>
      <c r="F135" s="11">
        <f t="shared" si="13"/>
        <v>0.02674076817446408</v>
      </c>
      <c r="G135" s="9">
        <f t="shared" si="14"/>
        <v>33339.5054357131</v>
      </c>
      <c r="H135" s="11">
        <v>0.8585907081720979</v>
      </c>
      <c r="I135" s="9">
        <f t="shared" si="15"/>
        <v>144.1912989021208</v>
      </c>
      <c r="J135" s="9">
        <f t="shared" si="16"/>
        <v>115.56630931996438</v>
      </c>
      <c r="K135" s="39">
        <f t="shared" si="17"/>
        <v>28.624989582156417</v>
      </c>
      <c r="L135" s="20"/>
      <c r="M135" s="20"/>
    </row>
    <row r="136" spans="1:13" ht="12.75">
      <c r="A136" s="6">
        <v>38749</v>
      </c>
      <c r="B136" s="9">
        <v>142100</v>
      </c>
      <c r="C136" s="9">
        <v>1073615.4910941767</v>
      </c>
      <c r="D136" s="11">
        <f t="shared" si="12"/>
        <v>0.13235651048140018</v>
      </c>
      <c r="E136" s="11">
        <v>0.1347</v>
      </c>
      <c r="F136" s="11">
        <f t="shared" si="13"/>
        <v>0.002343489518599806</v>
      </c>
      <c r="G136" s="9">
        <f t="shared" si="14"/>
        <v>2516.0066503855865</v>
      </c>
      <c r="H136" s="11">
        <v>0.8585907081720979</v>
      </c>
      <c r="I136" s="9">
        <f t="shared" si="15"/>
        <v>124.16595956297539</v>
      </c>
      <c r="J136" s="9">
        <f t="shared" si="16"/>
        <v>122.00573963125511</v>
      </c>
      <c r="K136" s="39">
        <f t="shared" si="17"/>
        <v>2.1602199317202775</v>
      </c>
      <c r="L136" s="20"/>
      <c r="M136" s="20"/>
    </row>
    <row r="137" spans="1:13" ht="12.75">
      <c r="A137" s="6">
        <v>38750</v>
      </c>
      <c r="B137" s="9">
        <v>149100</v>
      </c>
      <c r="C137" s="9">
        <v>1215373.8480722047</v>
      </c>
      <c r="D137" s="11">
        <f t="shared" si="12"/>
        <v>0.12267830201916773</v>
      </c>
      <c r="E137" s="11">
        <v>0.1347</v>
      </c>
      <c r="F137" s="11">
        <f t="shared" si="13"/>
        <v>0.01202169798083226</v>
      </c>
      <c r="G137" s="9">
        <f t="shared" si="14"/>
        <v>14610.857335325958</v>
      </c>
      <c r="H137" s="11">
        <v>0.8585907081720979</v>
      </c>
      <c r="I137" s="9">
        <f t="shared" si="15"/>
        <v>140.5606209349988</v>
      </c>
      <c r="J137" s="9">
        <f t="shared" si="16"/>
        <v>128.0158745884598</v>
      </c>
      <c r="K137" s="39">
        <f t="shared" si="17"/>
        <v>12.544746346539</v>
      </c>
      <c r="L137" s="20"/>
      <c r="M137" s="20"/>
    </row>
    <row r="138" spans="1:13" ht="12.75">
      <c r="A138" s="6">
        <v>38751</v>
      </c>
      <c r="B138" s="9">
        <v>149580</v>
      </c>
      <c r="C138" s="9">
        <v>0</v>
      </c>
      <c r="D138" s="11"/>
      <c r="E138" s="11"/>
      <c r="F138" s="11"/>
      <c r="G138" s="9"/>
      <c r="H138" s="11"/>
      <c r="I138" s="9">
        <f t="shared" si="15"/>
        <v>0</v>
      </c>
      <c r="J138" s="9">
        <f t="shared" si="16"/>
        <v>0</v>
      </c>
      <c r="K138" s="39">
        <f t="shared" si="17"/>
        <v>0</v>
      </c>
      <c r="L138" s="20"/>
      <c r="M138" s="20"/>
    </row>
    <row r="139" spans="1:13" ht="12.75">
      <c r="A139" s="6">
        <v>38752</v>
      </c>
      <c r="B139" s="9">
        <v>157740</v>
      </c>
      <c r="C139" s="9">
        <v>0</v>
      </c>
      <c r="D139" s="11"/>
      <c r="E139" s="11"/>
      <c r="F139" s="11"/>
      <c r="G139" s="9"/>
      <c r="H139" s="11"/>
      <c r="I139" s="9">
        <f t="shared" si="15"/>
        <v>0</v>
      </c>
      <c r="J139" s="9">
        <f t="shared" si="16"/>
        <v>0</v>
      </c>
      <c r="K139" s="39">
        <f t="shared" si="17"/>
        <v>0</v>
      </c>
      <c r="L139" s="20"/>
      <c r="M139" s="20"/>
    </row>
    <row r="140" spans="1:13" ht="12.75">
      <c r="A140" s="6">
        <v>38753</v>
      </c>
      <c r="B140" s="9">
        <v>148680</v>
      </c>
      <c r="C140" s="9">
        <v>0</v>
      </c>
      <c r="D140" s="11"/>
      <c r="E140" s="11"/>
      <c r="F140" s="11"/>
      <c r="G140" s="9"/>
      <c r="H140" s="11"/>
      <c r="I140" s="9">
        <f t="shared" si="15"/>
        <v>0</v>
      </c>
      <c r="J140" s="9">
        <f t="shared" si="16"/>
        <v>0</v>
      </c>
      <c r="K140" s="39">
        <f t="shared" si="17"/>
        <v>0</v>
      </c>
      <c r="L140" s="20"/>
      <c r="M140" s="20"/>
    </row>
    <row r="141" spans="1:13" ht="12.75">
      <c r="A141" s="6">
        <v>38754</v>
      </c>
      <c r="B141" s="9">
        <v>148460</v>
      </c>
      <c r="C141" s="9">
        <v>0</v>
      </c>
      <c r="D141" s="11"/>
      <c r="E141" s="11"/>
      <c r="F141" s="11"/>
      <c r="G141" s="9"/>
      <c r="H141" s="11"/>
      <c r="I141" s="9">
        <f t="shared" si="15"/>
        <v>0</v>
      </c>
      <c r="J141" s="9">
        <f t="shared" si="16"/>
        <v>0</v>
      </c>
      <c r="K141" s="39">
        <f t="shared" si="17"/>
        <v>0</v>
      </c>
      <c r="L141" s="20"/>
      <c r="M141" s="20"/>
    </row>
    <row r="142" spans="1:13" ht="12.75">
      <c r="A142" s="6">
        <v>38755</v>
      </c>
      <c r="B142" s="9">
        <v>151460</v>
      </c>
      <c r="C142" s="9">
        <v>0</v>
      </c>
      <c r="D142" s="11"/>
      <c r="E142" s="11"/>
      <c r="F142" s="11"/>
      <c r="G142" s="9"/>
      <c r="H142" s="11"/>
      <c r="I142" s="9">
        <f t="shared" si="15"/>
        <v>0</v>
      </c>
      <c r="J142" s="9">
        <f t="shared" si="16"/>
        <v>0</v>
      </c>
      <c r="K142" s="39">
        <f t="shared" si="17"/>
        <v>0</v>
      </c>
      <c r="L142" s="20"/>
      <c r="M142" s="20"/>
    </row>
    <row r="143" spans="1:13" ht="12.75">
      <c r="A143" s="6">
        <v>38756</v>
      </c>
      <c r="B143" s="9">
        <v>147440</v>
      </c>
      <c r="C143" s="9">
        <v>0</v>
      </c>
      <c r="D143" s="11"/>
      <c r="E143" s="11"/>
      <c r="F143" s="11"/>
      <c r="G143" s="9"/>
      <c r="H143" s="11"/>
      <c r="I143" s="9">
        <f t="shared" si="15"/>
        <v>0</v>
      </c>
      <c r="J143" s="9">
        <f t="shared" si="16"/>
        <v>0</v>
      </c>
      <c r="K143" s="39">
        <f t="shared" si="17"/>
        <v>0</v>
      </c>
      <c r="L143" s="20"/>
      <c r="M143" s="20"/>
    </row>
    <row r="144" spans="1:13" ht="12.75">
      <c r="A144" s="6">
        <v>38757</v>
      </c>
      <c r="B144" s="9">
        <v>143200</v>
      </c>
      <c r="C144" s="9">
        <v>1237087.3262746544</v>
      </c>
      <c r="D144" s="11">
        <f t="shared" si="12"/>
        <v>0.11575577322518554</v>
      </c>
      <c r="E144" s="11">
        <v>0.1347</v>
      </c>
      <c r="F144" s="11">
        <f t="shared" si="13"/>
        <v>0.018944226774814443</v>
      </c>
      <c r="G144" s="9">
        <f t="shared" si="14"/>
        <v>23435.66284919592</v>
      </c>
      <c r="H144" s="11">
        <v>0.8585907081720979</v>
      </c>
      <c r="I144" s="9">
        <f t="shared" si="15"/>
        <v>143.07183177241808</v>
      </c>
      <c r="J144" s="9">
        <f t="shared" si="16"/>
        <v>122.95018941024442</v>
      </c>
      <c r="K144" s="39">
        <f t="shared" si="17"/>
        <v>20.12164236217366</v>
      </c>
      <c r="L144" s="20"/>
      <c r="M144" s="20"/>
    </row>
    <row r="145" spans="1:13" ht="12.75">
      <c r="A145" s="6">
        <v>38758</v>
      </c>
      <c r="B145" s="9">
        <v>150200</v>
      </c>
      <c r="C145" s="9">
        <v>1235610.9762454634</v>
      </c>
      <c r="D145" s="11">
        <f t="shared" si="12"/>
        <v>0.12155929567443535</v>
      </c>
      <c r="E145" s="11">
        <v>0.1347</v>
      </c>
      <c r="F145" s="11">
        <f t="shared" si="13"/>
        <v>0.013140704325564634</v>
      </c>
      <c r="G145" s="9">
        <f t="shared" si="14"/>
        <v>16236.7985002639</v>
      </c>
      <c r="H145" s="11">
        <v>0.8585907081720979</v>
      </c>
      <c r="I145" s="9">
        <f t="shared" si="15"/>
        <v>142.90108869023834</v>
      </c>
      <c r="J145" s="9">
        <f t="shared" si="16"/>
        <v>128.96032436744912</v>
      </c>
      <c r="K145" s="39">
        <f t="shared" si="17"/>
        <v>13.94076432278922</v>
      </c>
      <c r="L145" s="20"/>
      <c r="M145" s="20"/>
    </row>
    <row r="146" spans="1:13" ht="12.75">
      <c r="A146" s="6">
        <v>38759</v>
      </c>
      <c r="B146" s="9">
        <v>142500</v>
      </c>
      <c r="C146" s="9">
        <v>1314629.267482337</v>
      </c>
      <c r="D146" s="11">
        <f t="shared" si="12"/>
        <v>0.10839557852907347</v>
      </c>
      <c r="E146" s="11">
        <v>0.1347</v>
      </c>
      <c r="F146" s="11">
        <f t="shared" si="13"/>
        <v>0.026304421470926515</v>
      </c>
      <c r="G146" s="9">
        <f t="shared" si="14"/>
        <v>34580.56232987079</v>
      </c>
      <c r="H146" s="11">
        <v>0.8585907081720979</v>
      </c>
      <c r="I146" s="9">
        <f t="shared" si="15"/>
        <v>152.0397254143171</v>
      </c>
      <c r="J146" s="9">
        <f t="shared" si="16"/>
        <v>122.34917591452395</v>
      </c>
      <c r="K146" s="39">
        <f t="shared" si="17"/>
        <v>29.69054949979315</v>
      </c>
      <c r="L146" s="20"/>
      <c r="M146" s="20"/>
    </row>
    <row r="147" spans="1:13" ht="12.75">
      <c r="A147" s="6">
        <v>38760</v>
      </c>
      <c r="B147" s="9">
        <v>141500</v>
      </c>
      <c r="C147" s="9">
        <v>1268253.3877300846</v>
      </c>
      <c r="D147" s="11">
        <f t="shared" si="12"/>
        <v>0.11157076446155306</v>
      </c>
      <c r="E147" s="11">
        <v>0.1347</v>
      </c>
      <c r="F147" s="11">
        <f t="shared" si="13"/>
        <v>0.023129235538446924</v>
      </c>
      <c r="G147" s="9">
        <f t="shared" si="14"/>
        <v>29333.731327242378</v>
      </c>
      <c r="H147" s="11">
        <v>0.8585907081720979</v>
      </c>
      <c r="I147" s="9">
        <f t="shared" si="15"/>
        <v>146.67625435993892</v>
      </c>
      <c r="J147" s="9">
        <f t="shared" si="16"/>
        <v>121.49058520635185</v>
      </c>
      <c r="K147" s="39">
        <f t="shared" si="17"/>
        <v>25.18566915358707</v>
      </c>
      <c r="L147" s="20"/>
      <c r="M147" s="20"/>
    </row>
    <row r="148" spans="1:13" ht="12.75">
      <c r="A148" s="6">
        <v>38761</v>
      </c>
      <c r="B148" s="9">
        <v>147400</v>
      </c>
      <c r="C148" s="9">
        <v>1300909.1409268575</v>
      </c>
      <c r="D148" s="11">
        <f t="shared" si="12"/>
        <v>0.11330537649614951</v>
      </c>
      <c r="E148" s="11">
        <v>0.1347</v>
      </c>
      <c r="F148" s="11">
        <f t="shared" si="13"/>
        <v>0.021394623503850477</v>
      </c>
      <c r="G148" s="9">
        <f t="shared" si="14"/>
        <v>27832.46128284768</v>
      </c>
      <c r="H148" s="11">
        <v>0.8585907081720979</v>
      </c>
      <c r="I148" s="9">
        <f t="shared" si="15"/>
        <v>150.45296302757993</v>
      </c>
      <c r="J148" s="9">
        <f t="shared" si="16"/>
        <v>126.55627038456724</v>
      </c>
      <c r="K148" s="39">
        <f t="shared" si="17"/>
        <v>23.896692643012685</v>
      </c>
      <c r="L148" s="20"/>
      <c r="M148" s="20"/>
    </row>
    <row r="149" spans="1:13" ht="12.75">
      <c r="A149" s="6">
        <v>38762</v>
      </c>
      <c r="B149" s="9">
        <v>138900</v>
      </c>
      <c r="C149" s="9">
        <v>1222900.7017759415</v>
      </c>
      <c r="D149" s="11">
        <f t="shared" si="12"/>
        <v>0.113582402723528</v>
      </c>
      <c r="E149" s="11">
        <v>0.1347</v>
      </c>
      <c r="F149" s="11">
        <f t="shared" si="13"/>
        <v>0.021117597276471986</v>
      </c>
      <c r="G149" s="9">
        <f t="shared" si="14"/>
        <v>25824.724529219304</v>
      </c>
      <c r="H149" s="11">
        <v>0.8585907081720979</v>
      </c>
      <c r="I149" s="9">
        <f t="shared" si="15"/>
        <v>141.43111788699616</v>
      </c>
      <c r="J149" s="9">
        <f t="shared" si="16"/>
        <v>119.2582493651044</v>
      </c>
      <c r="K149" s="39">
        <f t="shared" si="17"/>
        <v>22.172868521891758</v>
      </c>
      <c r="L149" s="20"/>
      <c r="M149" s="20"/>
    </row>
    <row r="150" spans="1:13" ht="12.75">
      <c r="A150" s="6">
        <v>38763</v>
      </c>
      <c r="B150" s="9">
        <v>143400</v>
      </c>
      <c r="C150" s="9">
        <v>1224078.2648483587</v>
      </c>
      <c r="D150" s="11">
        <f t="shared" si="12"/>
        <v>0.11714937199523323</v>
      </c>
      <c r="E150" s="11">
        <v>0.1347</v>
      </c>
      <c r="F150" s="11">
        <f t="shared" si="13"/>
        <v>0.017550628004766755</v>
      </c>
      <c r="G150" s="9">
        <f t="shared" si="14"/>
        <v>21483.3422750739</v>
      </c>
      <c r="H150" s="11">
        <v>0.8585907081720979</v>
      </c>
      <c r="I150" s="9">
        <f t="shared" si="15"/>
        <v>141.5673056097381</v>
      </c>
      <c r="J150" s="9">
        <f t="shared" si="16"/>
        <v>123.12190755187885</v>
      </c>
      <c r="K150" s="39">
        <f t="shared" si="17"/>
        <v>18.44539805785925</v>
      </c>
      <c r="L150" s="20"/>
      <c r="M150" s="20"/>
    </row>
    <row r="151" spans="1:13" ht="12.75">
      <c r="A151" s="6">
        <v>38764</v>
      </c>
      <c r="B151" s="9">
        <v>144400</v>
      </c>
      <c r="C151" s="9">
        <v>1184247.6130691492</v>
      </c>
      <c r="D151" s="11">
        <f t="shared" si="12"/>
        <v>0.12193395908628137</v>
      </c>
      <c r="E151" s="11">
        <v>0.1347</v>
      </c>
      <c r="F151" s="11">
        <f t="shared" si="13"/>
        <v>0.012766040913718621</v>
      </c>
      <c r="G151" s="9">
        <f t="shared" si="14"/>
        <v>15118.153480414378</v>
      </c>
      <c r="H151" s="11">
        <v>0.8585907081720979</v>
      </c>
      <c r="I151" s="9">
        <f t="shared" si="15"/>
        <v>136.9608043630544</v>
      </c>
      <c r="J151" s="9">
        <f t="shared" si="16"/>
        <v>123.98049826005094</v>
      </c>
      <c r="K151" s="39">
        <f t="shared" si="17"/>
        <v>12.980306103003457</v>
      </c>
      <c r="L151" s="20"/>
      <c r="M151" s="20"/>
    </row>
    <row r="152" spans="1:13" ht="12.75">
      <c r="A152" s="6">
        <v>38765</v>
      </c>
      <c r="B152" s="9">
        <v>145100</v>
      </c>
      <c r="C152" s="9">
        <v>1313161.4674615178</v>
      </c>
      <c r="D152" s="11">
        <f t="shared" si="12"/>
        <v>0.11049669335827672</v>
      </c>
      <c r="E152" s="11">
        <v>0.1347</v>
      </c>
      <c r="F152" s="11">
        <f t="shared" si="13"/>
        <v>0.024203306641723266</v>
      </c>
      <c r="G152" s="9">
        <f t="shared" si="14"/>
        <v>31782.849667066424</v>
      </c>
      <c r="H152" s="11">
        <v>0.8585907081720979</v>
      </c>
      <c r="I152" s="9">
        <f t="shared" si="15"/>
        <v>151.8699711591453</v>
      </c>
      <c r="J152" s="9">
        <f t="shared" si="16"/>
        <v>124.58151175577142</v>
      </c>
      <c r="K152" s="39">
        <f t="shared" si="17"/>
        <v>27.288459403373892</v>
      </c>
      <c r="L152" s="20"/>
      <c r="M152" s="20"/>
    </row>
    <row r="153" spans="1:13" ht="12.75">
      <c r="A153" s="6">
        <v>38766</v>
      </c>
      <c r="B153" s="9">
        <v>138600</v>
      </c>
      <c r="C153" s="9">
        <v>1304003.2720838003</v>
      </c>
      <c r="D153" s="11">
        <f t="shared" si="12"/>
        <v>0.10628807685314844</v>
      </c>
      <c r="E153" s="11">
        <v>0.1347</v>
      </c>
      <c r="F153" s="11">
        <f t="shared" si="13"/>
        <v>0.02841192314685155</v>
      </c>
      <c r="G153" s="9">
        <f t="shared" si="14"/>
        <v>37049.24074968789</v>
      </c>
      <c r="H153" s="11">
        <v>0.8585907081720979</v>
      </c>
      <c r="I153" s="9">
        <f t="shared" si="15"/>
        <v>150.81080600516586</v>
      </c>
      <c r="J153" s="9">
        <f t="shared" si="16"/>
        <v>119.00067215265277</v>
      </c>
      <c r="K153" s="39">
        <f t="shared" si="17"/>
        <v>31.81013385251309</v>
      </c>
      <c r="L153" s="20"/>
      <c r="M153" s="20"/>
    </row>
    <row r="154" spans="1:13" ht="12.75">
      <c r="A154" s="6">
        <v>38767</v>
      </c>
      <c r="B154" s="9">
        <v>144700</v>
      </c>
      <c r="C154" s="9">
        <v>1090450.7800743154</v>
      </c>
      <c r="D154" s="11">
        <f t="shared" si="12"/>
        <v>0.1326974152745698</v>
      </c>
      <c r="E154" s="11">
        <v>0.1347</v>
      </c>
      <c r="F154" s="11">
        <f t="shared" si="13"/>
        <v>0.00200258472543019</v>
      </c>
      <c r="G154" s="9">
        <f t="shared" si="14"/>
        <v>2183.720076010259</v>
      </c>
      <c r="H154" s="11">
        <v>0.8585907081720979</v>
      </c>
      <c r="I154" s="9">
        <f t="shared" si="15"/>
        <v>126.11299723901385</v>
      </c>
      <c r="J154" s="9">
        <f t="shared" si="16"/>
        <v>124.23807547250257</v>
      </c>
      <c r="K154" s="39">
        <f t="shared" si="17"/>
        <v>1.874921766511278</v>
      </c>
      <c r="L154" s="20"/>
      <c r="M154" s="20"/>
    </row>
    <row r="155" spans="1:13" ht="12.75">
      <c r="A155" s="6">
        <v>38768</v>
      </c>
      <c r="B155" s="9">
        <v>135800</v>
      </c>
      <c r="C155" s="9">
        <v>1139859.2047058004</v>
      </c>
      <c r="D155" s="11">
        <f t="shared" si="12"/>
        <v>0.1191375210546729</v>
      </c>
      <c r="E155" s="11">
        <v>0.1347</v>
      </c>
      <c r="F155" s="11">
        <f t="shared" si="13"/>
        <v>0.015562478945327085</v>
      </c>
      <c r="G155" s="9">
        <f t="shared" si="14"/>
        <v>17739.034873871293</v>
      </c>
      <c r="H155" s="11">
        <v>0.8585907081720979</v>
      </c>
      <c r="I155" s="9">
        <f t="shared" si="15"/>
        <v>131.8271886844176</v>
      </c>
      <c r="J155" s="9">
        <f t="shared" si="16"/>
        <v>116.59661816977089</v>
      </c>
      <c r="K155" s="39">
        <f t="shared" si="17"/>
        <v>15.2305705146467</v>
      </c>
      <c r="L155" s="20"/>
      <c r="M155" s="20"/>
    </row>
    <row r="156" spans="1:13" ht="12.75">
      <c r="A156" s="6">
        <v>38769</v>
      </c>
      <c r="B156" s="9">
        <v>137000</v>
      </c>
      <c r="C156" s="9">
        <v>1154078.2394813378</v>
      </c>
      <c r="D156" s="11">
        <f t="shared" si="12"/>
        <v>0.11870945600843327</v>
      </c>
      <c r="E156" s="11">
        <v>0.1347</v>
      </c>
      <c r="F156" s="11">
        <f t="shared" si="13"/>
        <v>0.015990543991566714</v>
      </c>
      <c r="G156" s="9">
        <f t="shared" si="14"/>
        <v>18454.338858136198</v>
      </c>
      <c r="H156" s="11">
        <v>0.8585907081720979</v>
      </c>
      <c r="I156" s="9">
        <f t="shared" si="15"/>
        <v>133.47165088863244</v>
      </c>
      <c r="J156" s="9">
        <f t="shared" si="16"/>
        <v>117.62692701957741</v>
      </c>
      <c r="K156" s="39">
        <f t="shared" si="17"/>
        <v>15.84472386905503</v>
      </c>
      <c r="L156" s="20"/>
      <c r="M156" s="20"/>
    </row>
    <row r="157" spans="1:13" ht="12.75">
      <c r="A157" s="6">
        <v>38770</v>
      </c>
      <c r="B157" s="9">
        <v>141400</v>
      </c>
      <c r="C157" s="9">
        <v>1255535.0429596547</v>
      </c>
      <c r="D157" s="11">
        <f t="shared" si="12"/>
        <v>0.11262130897332806</v>
      </c>
      <c r="E157" s="11">
        <v>0.1347</v>
      </c>
      <c r="F157" s="11">
        <f t="shared" si="13"/>
        <v>0.022078691026671926</v>
      </c>
      <c r="G157" s="9">
        <f t="shared" si="14"/>
        <v>27720.57028666548</v>
      </c>
      <c r="H157" s="11">
        <v>0.8585907081720979</v>
      </c>
      <c r="I157" s="9">
        <f t="shared" si="15"/>
        <v>145.2053502088972</v>
      </c>
      <c r="J157" s="9">
        <f t="shared" si="16"/>
        <v>121.40472613553464</v>
      </c>
      <c r="K157" s="39">
        <f t="shared" si="17"/>
        <v>23.800624073362542</v>
      </c>
      <c r="L157" s="20"/>
      <c r="M157" s="20"/>
    </row>
    <row r="158" spans="1:13" ht="12.75">
      <c r="A158" s="6">
        <v>38771</v>
      </c>
      <c r="B158" s="9">
        <v>142300</v>
      </c>
      <c r="C158" s="9">
        <v>1246430.707063635</v>
      </c>
      <c r="D158" s="11">
        <f t="shared" si="12"/>
        <v>0.1141659934993362</v>
      </c>
      <c r="E158" s="11">
        <v>0.1347</v>
      </c>
      <c r="F158" s="11">
        <f t="shared" si="13"/>
        <v>0.020534006500663782</v>
      </c>
      <c r="G158" s="9">
        <f t="shared" si="14"/>
        <v>25594.216241471637</v>
      </c>
      <c r="H158" s="11">
        <v>0.8585907081720979</v>
      </c>
      <c r="I158" s="9">
        <f t="shared" si="15"/>
        <v>144.1524140207645</v>
      </c>
      <c r="J158" s="9">
        <f t="shared" si="16"/>
        <v>122.17745777288954</v>
      </c>
      <c r="K158" s="39">
        <f t="shared" si="17"/>
        <v>21.974956247874957</v>
      </c>
      <c r="L158" s="20"/>
      <c r="M158" s="20"/>
    </row>
    <row r="159" spans="1:13" ht="12.75">
      <c r="A159" s="6">
        <v>38772</v>
      </c>
      <c r="B159" s="9">
        <v>142500</v>
      </c>
      <c r="C159" s="9">
        <v>1269885.1108384603</v>
      </c>
      <c r="D159" s="11">
        <f t="shared" si="12"/>
        <v>0.11221487580550675</v>
      </c>
      <c r="E159" s="11">
        <v>0.1347</v>
      </c>
      <c r="F159" s="11">
        <f t="shared" si="13"/>
        <v>0.022485124194493236</v>
      </c>
      <c r="G159" s="9">
        <f t="shared" si="14"/>
        <v>28553.52442994059</v>
      </c>
      <c r="H159" s="11">
        <v>0.8585907081720979</v>
      </c>
      <c r="I159" s="9">
        <f t="shared" si="15"/>
        <v>146.86496667563594</v>
      </c>
      <c r="J159" s="9">
        <f t="shared" si="16"/>
        <v>122.34917591452395</v>
      </c>
      <c r="K159" s="39">
        <f t="shared" si="17"/>
        <v>24.515790761111987</v>
      </c>
      <c r="L159" s="20"/>
      <c r="M159" s="20"/>
    </row>
    <row r="160" spans="1:13" ht="12.75">
      <c r="A160" s="6">
        <v>38773</v>
      </c>
      <c r="B160" s="9">
        <v>151900</v>
      </c>
      <c r="C160" s="9">
        <v>1270661.497195783</v>
      </c>
      <c r="D160" s="11">
        <f t="shared" si="12"/>
        <v>0.11954403303730175</v>
      </c>
      <c r="E160" s="11">
        <v>0.1347</v>
      </c>
      <c r="F160" s="11">
        <f t="shared" si="13"/>
        <v>0.015155966962698234</v>
      </c>
      <c r="G160" s="9">
        <f t="shared" si="14"/>
        <v>19258.103672271962</v>
      </c>
      <c r="H160" s="11">
        <v>0.8585907081720979</v>
      </c>
      <c r="I160" s="9">
        <f t="shared" si="15"/>
        <v>146.95475744136934</v>
      </c>
      <c r="J160" s="9">
        <f t="shared" si="16"/>
        <v>130.41992857134167</v>
      </c>
      <c r="K160" s="39">
        <f t="shared" si="17"/>
        <v>16.534828870027667</v>
      </c>
      <c r="L160" s="20"/>
      <c r="M160" s="20"/>
    </row>
    <row r="161" spans="1:13" ht="12.75">
      <c r="A161" s="6">
        <v>38774</v>
      </c>
      <c r="B161" s="9">
        <v>162500</v>
      </c>
      <c r="C161" s="9">
        <v>1382785.6189026074</v>
      </c>
      <c r="D161" s="11">
        <f t="shared" si="12"/>
        <v>0.11751640874668746</v>
      </c>
      <c r="E161" s="11">
        <v>0.1347</v>
      </c>
      <c r="F161" s="11">
        <f t="shared" si="13"/>
        <v>0.017183591253312522</v>
      </c>
      <c r="G161" s="9">
        <f t="shared" si="14"/>
        <v>23761.222866181186</v>
      </c>
      <c r="H161" s="11">
        <v>0.8585907081720979</v>
      </c>
      <c r="I161" s="9">
        <f t="shared" si="15"/>
        <v>159.92215524567547</v>
      </c>
      <c r="J161" s="9">
        <f t="shared" si="16"/>
        <v>139.52099007796593</v>
      </c>
      <c r="K161" s="39">
        <f t="shared" si="17"/>
        <v>20.401165167709536</v>
      </c>
      <c r="L161" s="20"/>
      <c r="M161" s="20"/>
    </row>
    <row r="162" spans="1:13" ht="12.75">
      <c r="A162" s="6">
        <v>38775</v>
      </c>
      <c r="B162" s="9">
        <v>159800</v>
      </c>
      <c r="C162" s="9">
        <v>1370007.9477795209</v>
      </c>
      <c r="D162" s="11">
        <f t="shared" si="12"/>
        <v>0.1166416590932924</v>
      </c>
      <c r="E162" s="11">
        <v>0.1347</v>
      </c>
      <c r="F162" s="11">
        <f t="shared" si="13"/>
        <v>0.01805834090670759</v>
      </c>
      <c r="G162" s="9">
        <f t="shared" si="14"/>
        <v>24740.07056590144</v>
      </c>
      <c r="H162" s="11">
        <v>0.8585907081720979</v>
      </c>
      <c r="I162" s="9">
        <f t="shared" si="15"/>
        <v>158.44438987330625</v>
      </c>
      <c r="J162" s="9">
        <f t="shared" si="16"/>
        <v>137.20279516590125</v>
      </c>
      <c r="K162" s="39">
        <f t="shared" si="17"/>
        <v>21.241594707405</v>
      </c>
      <c r="L162" s="20"/>
      <c r="M162" s="20"/>
    </row>
    <row r="163" spans="1:13" ht="12.75">
      <c r="A163" s="6">
        <v>38776</v>
      </c>
      <c r="B163" s="9">
        <v>153400</v>
      </c>
      <c r="C163" s="9">
        <v>1373746.7374609262</v>
      </c>
      <c r="D163" s="11">
        <f t="shared" si="12"/>
        <v>0.11166541533232445</v>
      </c>
      <c r="E163" s="11">
        <v>0.1347</v>
      </c>
      <c r="F163" s="11">
        <f t="shared" si="13"/>
        <v>0.023034584667675537</v>
      </c>
      <c r="G163" s="9">
        <f t="shared" si="14"/>
        <v>31643.68553598674</v>
      </c>
      <c r="H163" s="11">
        <v>0.8585907081720979</v>
      </c>
      <c r="I163" s="9">
        <f t="shared" si="15"/>
        <v>158.87678900711785</v>
      </c>
      <c r="J163" s="9">
        <f t="shared" si="16"/>
        <v>131.70781463359984</v>
      </c>
      <c r="K163" s="39">
        <f t="shared" si="17"/>
        <v>27.16897437351801</v>
      </c>
      <c r="L163" s="20"/>
      <c r="M163" s="20"/>
    </row>
    <row r="164" spans="1:13" ht="12.75">
      <c r="A164" s="6">
        <v>38777</v>
      </c>
      <c r="B164" s="9">
        <v>153500</v>
      </c>
      <c r="C164" s="9">
        <v>1356454.052222883</v>
      </c>
      <c r="D164" s="11">
        <f t="shared" si="12"/>
        <v>0.11316269780642592</v>
      </c>
      <c r="E164" s="11">
        <v>0.1347</v>
      </c>
      <c r="F164" s="11">
        <f t="shared" si="13"/>
        <v>0.021537302193574068</v>
      </c>
      <c r="G164" s="9">
        <f t="shared" si="14"/>
        <v>29214.360834422332</v>
      </c>
      <c r="H164" s="11">
        <v>0.8585907081720979</v>
      </c>
      <c r="I164" s="9">
        <f t="shared" si="15"/>
        <v>156.87685246203893</v>
      </c>
      <c r="J164" s="9">
        <f t="shared" si="16"/>
        <v>131.79367370441705</v>
      </c>
      <c r="K164" s="39">
        <f t="shared" si="17"/>
        <v>25.08317875762188</v>
      </c>
      <c r="L164" s="20"/>
      <c r="M164" s="20"/>
    </row>
    <row r="165" spans="1:13" ht="12.75">
      <c r="A165" s="6">
        <v>38778</v>
      </c>
      <c r="B165" s="9">
        <v>159300</v>
      </c>
      <c r="C165" s="9">
        <v>1395048.9912765436</v>
      </c>
      <c r="D165" s="11">
        <f t="shared" si="12"/>
        <v>0.11418953814247919</v>
      </c>
      <c r="E165" s="11">
        <v>0.1347</v>
      </c>
      <c r="F165" s="11">
        <f t="shared" si="13"/>
        <v>0.020510461857520798</v>
      </c>
      <c r="G165" s="9">
        <f t="shared" si="14"/>
        <v>28613.09912495041</v>
      </c>
      <c r="H165" s="11">
        <v>0.8585907081720979</v>
      </c>
      <c r="I165" s="9">
        <f t="shared" si="15"/>
        <v>161.3404408525048</v>
      </c>
      <c r="J165" s="9">
        <f t="shared" si="16"/>
        <v>136.7734998118152</v>
      </c>
      <c r="K165" s="39">
        <f t="shared" si="17"/>
        <v>24.566941040689585</v>
      </c>
      <c r="L165" s="20"/>
      <c r="M165" s="20"/>
    </row>
    <row r="166" spans="1:13" ht="12.75">
      <c r="A166" s="6">
        <v>38779</v>
      </c>
      <c r="B166" s="9">
        <v>164900</v>
      </c>
      <c r="C166" s="9">
        <v>1406668.7053647235</v>
      </c>
      <c r="D166" s="11">
        <f t="shared" si="12"/>
        <v>0.1172273182527683</v>
      </c>
      <c r="E166" s="11">
        <v>0.1347</v>
      </c>
      <c r="F166" s="11">
        <f t="shared" si="13"/>
        <v>0.017472681747231683</v>
      </c>
      <c r="G166" s="9">
        <f t="shared" si="14"/>
        <v>24578.274612628225</v>
      </c>
      <c r="H166" s="11">
        <v>0.8585907081720979</v>
      </c>
      <c r="I166" s="9">
        <f t="shared" si="15"/>
        <v>162.68428598288375</v>
      </c>
      <c r="J166" s="9">
        <f t="shared" si="16"/>
        <v>141.58160777757897</v>
      </c>
      <c r="K166" s="39">
        <f t="shared" si="17"/>
        <v>21.102678205304784</v>
      </c>
      <c r="L166" s="20"/>
      <c r="M166" s="20"/>
    </row>
    <row r="167" spans="1:13" ht="12.75">
      <c r="A167" s="6">
        <v>38780</v>
      </c>
      <c r="B167" s="9">
        <v>160700</v>
      </c>
      <c r="C167" s="9">
        <v>1393219.6013654938</v>
      </c>
      <c r="D167" s="11">
        <f t="shared" si="12"/>
        <v>0.11534434330560524</v>
      </c>
      <c r="E167" s="11">
        <v>0.1347</v>
      </c>
      <c r="F167" s="11">
        <f t="shared" si="13"/>
        <v>0.01935565669439475</v>
      </c>
      <c r="G167" s="9">
        <f t="shared" si="14"/>
        <v>26966.680303932004</v>
      </c>
      <c r="H167" s="11">
        <v>0.8585907081720979</v>
      </c>
      <c r="I167" s="9">
        <f t="shared" si="15"/>
        <v>161.12886794245966</v>
      </c>
      <c r="J167" s="9">
        <f t="shared" si="16"/>
        <v>137.97552680325612</v>
      </c>
      <c r="K167" s="39">
        <f t="shared" si="17"/>
        <v>23.153341139203548</v>
      </c>
      <c r="L167" s="20"/>
      <c r="M167" s="20"/>
    </row>
    <row r="168" spans="1:13" ht="12.75">
      <c r="A168" s="6">
        <v>38781</v>
      </c>
      <c r="B168" s="9">
        <v>166500</v>
      </c>
      <c r="C168" s="9">
        <v>1396680.3751432917</v>
      </c>
      <c r="D168" s="11">
        <f t="shared" si="12"/>
        <v>0.1192112404263703</v>
      </c>
      <c r="E168" s="11">
        <v>0.1347</v>
      </c>
      <c r="F168" s="11">
        <f t="shared" si="13"/>
        <v>0.01548875957362969</v>
      </c>
      <c r="G168" s="9">
        <f t="shared" si="14"/>
        <v>21632.846531801366</v>
      </c>
      <c r="H168" s="11">
        <v>0.8585907081720979</v>
      </c>
      <c r="I168" s="9">
        <f t="shared" si="15"/>
        <v>161.52911393417193</v>
      </c>
      <c r="J168" s="9">
        <f t="shared" si="16"/>
        <v>142.9553529106543</v>
      </c>
      <c r="K168" s="39">
        <f t="shared" si="17"/>
        <v>18.57376102351762</v>
      </c>
      <c r="L168" s="20"/>
      <c r="M168" s="20"/>
    </row>
    <row r="169" spans="1:13" ht="12.75">
      <c r="A169" s="6">
        <v>38782</v>
      </c>
      <c r="B169" s="9">
        <v>157900</v>
      </c>
      <c r="C169" s="9">
        <v>1400025.1571449419</v>
      </c>
      <c r="D169" s="11">
        <f t="shared" si="12"/>
        <v>0.11278368763173084</v>
      </c>
      <c r="E169" s="11">
        <v>0.1347</v>
      </c>
      <c r="F169" s="11">
        <f t="shared" si="13"/>
        <v>0.021916312368269145</v>
      </c>
      <c r="G169" s="9">
        <f t="shared" si="14"/>
        <v>30683.388667423642</v>
      </c>
      <c r="H169" s="11">
        <v>0.8585907081720979</v>
      </c>
      <c r="I169" s="9">
        <f t="shared" si="15"/>
        <v>161.91594522545725</v>
      </c>
      <c r="J169" s="9">
        <f t="shared" si="16"/>
        <v>135.57147282037428</v>
      </c>
      <c r="K169" s="39">
        <f t="shared" si="17"/>
        <v>26.344472405082968</v>
      </c>
      <c r="L169" s="20"/>
      <c r="M169" s="20"/>
    </row>
    <row r="170" spans="1:13" ht="12.75">
      <c r="A170" s="6">
        <v>38783</v>
      </c>
      <c r="B170" s="9">
        <v>167500</v>
      </c>
      <c r="C170" s="9">
        <v>1433240.7442734595</v>
      </c>
      <c r="D170" s="11">
        <f t="shared" si="12"/>
        <v>0.11686801444157195</v>
      </c>
      <c r="E170" s="11">
        <v>0.1347</v>
      </c>
      <c r="F170" s="11">
        <f t="shared" si="13"/>
        <v>0.017831985558428035</v>
      </c>
      <c r="G170" s="9">
        <f t="shared" si="14"/>
        <v>25557.528253634977</v>
      </c>
      <c r="H170" s="11">
        <v>0.8585907081720979</v>
      </c>
      <c r="I170" s="9">
        <f t="shared" si="15"/>
        <v>165.75739990124328</v>
      </c>
      <c r="J170" s="9">
        <f t="shared" si="16"/>
        <v>143.81394361882639</v>
      </c>
      <c r="K170" s="39">
        <f t="shared" si="17"/>
        <v>21.94345628241689</v>
      </c>
      <c r="L170" s="20"/>
      <c r="M170" s="20"/>
    </row>
    <row r="171" spans="1:13" ht="12.75">
      <c r="A171" s="6">
        <v>38784</v>
      </c>
      <c r="B171" s="9">
        <v>168000</v>
      </c>
      <c r="C171" s="9">
        <v>1453700.523584954</v>
      </c>
      <c r="D171" s="11">
        <f t="shared" si="12"/>
        <v>0.11556713179527318</v>
      </c>
      <c r="E171" s="11">
        <v>0.1347</v>
      </c>
      <c r="F171" s="11">
        <f t="shared" si="13"/>
        <v>0.019132868204726802</v>
      </c>
      <c r="G171" s="9">
        <f t="shared" si="14"/>
        <v>27813.460526893272</v>
      </c>
      <c r="H171" s="11">
        <v>0.8585907081720979</v>
      </c>
      <c r="I171" s="9">
        <f t="shared" si="15"/>
        <v>168.12361774341446</v>
      </c>
      <c r="J171" s="9">
        <f t="shared" si="16"/>
        <v>144.24323897291245</v>
      </c>
      <c r="K171" s="39">
        <f t="shared" si="17"/>
        <v>23.880378770502006</v>
      </c>
      <c r="L171" s="20"/>
      <c r="M171" s="20"/>
    </row>
    <row r="172" spans="1:13" ht="12.75">
      <c r="A172" s="6">
        <v>38785</v>
      </c>
      <c r="B172" s="9">
        <v>170300</v>
      </c>
      <c r="C172" s="9">
        <v>1441832.407242453</v>
      </c>
      <c r="D172" s="11">
        <f t="shared" si="12"/>
        <v>0.11811358875315042</v>
      </c>
      <c r="E172" s="11">
        <v>0.1347</v>
      </c>
      <c r="F172" s="11">
        <f t="shared" si="13"/>
        <v>0.016586411246849564</v>
      </c>
      <c r="G172" s="9">
        <f t="shared" si="14"/>
        <v>23914.825255558404</v>
      </c>
      <c r="H172" s="11">
        <v>0.8585907081720979</v>
      </c>
      <c r="I172" s="9">
        <f t="shared" si="15"/>
        <v>166.7510443536901</v>
      </c>
      <c r="J172" s="9">
        <f t="shared" si="16"/>
        <v>146.21799760170828</v>
      </c>
      <c r="K172" s="39">
        <f t="shared" si="17"/>
        <v>20.53304675198183</v>
      </c>
      <c r="L172" s="20"/>
      <c r="M172" s="20"/>
    </row>
    <row r="173" spans="1:13" ht="12.75">
      <c r="A173" s="6">
        <v>38786</v>
      </c>
      <c r="B173" s="9">
        <v>165800</v>
      </c>
      <c r="C173" s="9">
        <v>1442383.4827422097</v>
      </c>
      <c r="D173" s="11">
        <f t="shared" si="12"/>
        <v>0.11494862634227256</v>
      </c>
      <c r="E173" s="11">
        <v>0.1347</v>
      </c>
      <c r="F173" s="11">
        <f t="shared" si="13"/>
        <v>0.01975137365772743</v>
      </c>
      <c r="G173" s="9">
        <f t="shared" si="14"/>
        <v>28489.055125375628</v>
      </c>
      <c r="H173" s="11">
        <v>0.8585907081720979</v>
      </c>
      <c r="I173" s="9">
        <f t="shared" si="15"/>
        <v>166.81477743018405</v>
      </c>
      <c r="J173" s="9">
        <f t="shared" si="16"/>
        <v>142.35433941493383</v>
      </c>
      <c r="K173" s="39">
        <f t="shared" si="17"/>
        <v>24.46043801525022</v>
      </c>
      <c r="L173" s="20"/>
      <c r="M173" s="20"/>
    </row>
    <row r="174" spans="1:13" ht="12.75">
      <c r="A174" s="6">
        <v>38787</v>
      </c>
      <c r="B174" s="9">
        <v>166800</v>
      </c>
      <c r="C174" s="9">
        <v>1392505.419987934</v>
      </c>
      <c r="D174" s="11">
        <f t="shared" si="12"/>
        <v>0.11978409391142285</v>
      </c>
      <c r="E174" s="11">
        <v>0.1347</v>
      </c>
      <c r="F174" s="11">
        <f t="shared" si="13"/>
        <v>0.014915906088577138</v>
      </c>
      <c r="G174" s="9">
        <f t="shared" si="14"/>
        <v>20770.48007237469</v>
      </c>
      <c r="H174" s="11">
        <v>0.8585907081720979</v>
      </c>
      <c r="I174" s="9">
        <f t="shared" si="15"/>
        <v>161.04627131752056</v>
      </c>
      <c r="J174" s="9">
        <f t="shared" si="16"/>
        <v>143.21293012310593</v>
      </c>
      <c r="K174" s="39">
        <f t="shared" si="17"/>
        <v>17.83334119441463</v>
      </c>
      <c r="L174" s="20"/>
      <c r="M174" s="20"/>
    </row>
    <row r="175" spans="1:13" ht="12.75">
      <c r="A175" s="6">
        <v>38788</v>
      </c>
      <c r="B175" s="9">
        <v>158800</v>
      </c>
      <c r="C175" s="9">
        <v>1343091.5446402966</v>
      </c>
      <c r="D175" s="11">
        <f t="shared" si="12"/>
        <v>0.11823468075106483</v>
      </c>
      <c r="E175" s="11">
        <v>0.1347</v>
      </c>
      <c r="F175" s="11">
        <f t="shared" si="13"/>
        <v>0.016465319248935156</v>
      </c>
      <c r="G175" s="9">
        <f t="shared" si="14"/>
        <v>22114.431063047927</v>
      </c>
      <c r="H175" s="11">
        <v>0.8585907081720979</v>
      </c>
      <c r="I175" s="9">
        <f t="shared" si="15"/>
        <v>155.3314494849745</v>
      </c>
      <c r="J175" s="9">
        <f t="shared" si="16"/>
        <v>136.34420445772915</v>
      </c>
      <c r="K175" s="39">
        <f t="shared" si="17"/>
        <v>18.987245027245365</v>
      </c>
      <c r="L175" s="20"/>
      <c r="M175" s="20"/>
    </row>
    <row r="176" spans="1:13" ht="12.75">
      <c r="A176" s="6">
        <v>38789</v>
      </c>
      <c r="B176" s="9">
        <v>149500</v>
      </c>
      <c r="C176" s="9">
        <v>1282426.923452245</v>
      </c>
      <c r="D176" s="11">
        <f t="shared" si="12"/>
        <v>0.11657584324380185</v>
      </c>
      <c r="E176" s="11">
        <v>0.1347</v>
      </c>
      <c r="F176" s="11">
        <f t="shared" si="13"/>
        <v>0.018124156756198134</v>
      </c>
      <c r="G176" s="9">
        <f t="shared" si="14"/>
        <v>23242.906589017395</v>
      </c>
      <c r="H176" s="11">
        <v>0.8585907081720979</v>
      </c>
      <c r="I176" s="9">
        <f t="shared" si="15"/>
        <v>148.315454499971</v>
      </c>
      <c r="J176" s="9">
        <f t="shared" si="16"/>
        <v>128.35931087172864</v>
      </c>
      <c r="K176" s="39">
        <f t="shared" si="17"/>
        <v>19.95614362824236</v>
      </c>
      <c r="L176" s="20"/>
      <c r="M176" s="20"/>
    </row>
    <row r="177" spans="1:13" ht="12.75">
      <c r="A177" s="6">
        <v>38790</v>
      </c>
      <c r="B177" s="9">
        <v>159100</v>
      </c>
      <c r="C177" s="9">
        <v>1324266.1452769302</v>
      </c>
      <c r="D177" s="11">
        <f t="shared" si="12"/>
        <v>0.1201420126667431</v>
      </c>
      <c r="E177" s="11">
        <v>0.1347</v>
      </c>
      <c r="F177" s="11">
        <f t="shared" si="13"/>
        <v>0.014557987333256889</v>
      </c>
      <c r="G177" s="9">
        <f t="shared" si="14"/>
        <v>19278.649768802476</v>
      </c>
      <c r="H177" s="11">
        <v>0.8585907081720979</v>
      </c>
      <c r="I177" s="9">
        <f t="shared" si="15"/>
        <v>153.15425122777876</v>
      </c>
      <c r="J177" s="9">
        <f t="shared" si="16"/>
        <v>136.6017816701808</v>
      </c>
      <c r="K177" s="39">
        <f t="shared" si="17"/>
        <v>16.55246955759796</v>
      </c>
      <c r="L177" s="20"/>
      <c r="M177" s="20"/>
    </row>
    <row r="178" spans="1:13" ht="12.75">
      <c r="A178" s="6">
        <v>38791</v>
      </c>
      <c r="B178" s="9">
        <v>157600</v>
      </c>
      <c r="C178" s="9">
        <v>1333946.5472476815</v>
      </c>
      <c r="D178" s="11">
        <f t="shared" si="12"/>
        <v>0.1181456635763813</v>
      </c>
      <c r="E178" s="11">
        <v>0.1347</v>
      </c>
      <c r="F178" s="11">
        <f t="shared" si="13"/>
        <v>0.016554336423618685</v>
      </c>
      <c r="G178" s="9">
        <f t="shared" si="14"/>
        <v>22082.59991426268</v>
      </c>
      <c r="H178" s="11">
        <v>0.8585907081720979</v>
      </c>
      <c r="I178" s="9">
        <f t="shared" si="15"/>
        <v>154.27381070659052</v>
      </c>
      <c r="J178" s="9">
        <f t="shared" si="16"/>
        <v>135.31389560792263</v>
      </c>
      <c r="K178" s="39">
        <f t="shared" si="17"/>
        <v>18.959915098667892</v>
      </c>
      <c r="L178" s="20"/>
      <c r="M178" s="20"/>
    </row>
    <row r="179" spans="1:13" ht="12.75">
      <c r="A179" s="6">
        <v>38792</v>
      </c>
      <c r="B179" s="9">
        <v>158500</v>
      </c>
      <c r="C179" s="9">
        <v>1318116.7635782412</v>
      </c>
      <c r="D179" s="11">
        <f t="shared" si="12"/>
        <v>0.1202473137279023</v>
      </c>
      <c r="E179" s="11">
        <v>0.1347</v>
      </c>
      <c r="F179" s="11">
        <f t="shared" si="13"/>
        <v>0.014452686272097684</v>
      </c>
      <c r="G179" s="9">
        <f t="shared" si="14"/>
        <v>19050.328053989077</v>
      </c>
      <c r="H179" s="11">
        <v>0.8585907081720979</v>
      </c>
      <c r="I179" s="9">
        <f t="shared" si="15"/>
        <v>152.4430619000628</v>
      </c>
      <c r="J179" s="9">
        <f t="shared" si="16"/>
        <v>136.08662724527753</v>
      </c>
      <c r="K179" s="39">
        <f t="shared" si="17"/>
        <v>16.35643465478526</v>
      </c>
      <c r="L179" s="20"/>
      <c r="M179" s="20"/>
    </row>
    <row r="180" spans="1:13" ht="12.75">
      <c r="A180" s="6">
        <v>38793</v>
      </c>
      <c r="B180" s="9">
        <v>152400</v>
      </c>
      <c r="C180" s="9">
        <v>1283057.8307534684</v>
      </c>
      <c r="D180" s="11">
        <f t="shared" si="12"/>
        <v>0.11877874585785737</v>
      </c>
      <c r="E180" s="11">
        <v>0.1347</v>
      </c>
      <c r="F180" s="11">
        <f t="shared" si="13"/>
        <v>0.015921254142142613</v>
      </c>
      <c r="G180" s="9">
        <f t="shared" si="14"/>
        <v>20427.889802492176</v>
      </c>
      <c r="H180" s="11">
        <v>0.8585907081720979</v>
      </c>
      <c r="I180" s="9">
        <f t="shared" si="15"/>
        <v>148.38842029741107</v>
      </c>
      <c r="J180" s="9">
        <f t="shared" si="16"/>
        <v>130.84922392542774</v>
      </c>
      <c r="K180" s="39">
        <f t="shared" si="17"/>
        <v>17.539196371983337</v>
      </c>
      <c r="L180" s="20"/>
      <c r="M180" s="20"/>
    </row>
    <row r="181" spans="1:13" ht="12.75">
      <c r="A181" s="6">
        <v>38794</v>
      </c>
      <c r="B181" s="9">
        <v>155100</v>
      </c>
      <c r="C181" s="9">
        <v>1301563.4343318152</v>
      </c>
      <c r="D181" s="11">
        <f t="shared" si="12"/>
        <v>0.1191643802436904</v>
      </c>
      <c r="E181" s="11">
        <v>0.1347</v>
      </c>
      <c r="F181" s="11">
        <f t="shared" si="13"/>
        <v>0.015535619756309585</v>
      </c>
      <c r="G181" s="9">
        <f t="shared" si="14"/>
        <v>20220.5946044955</v>
      </c>
      <c r="H181" s="11">
        <v>0.8585907081720979</v>
      </c>
      <c r="I181" s="9">
        <f t="shared" si="15"/>
        <v>150.52863347862709</v>
      </c>
      <c r="J181" s="9">
        <f t="shared" si="16"/>
        <v>133.1674188374924</v>
      </c>
      <c r="K181" s="39">
        <f t="shared" si="17"/>
        <v>17.361214641134694</v>
      </c>
      <c r="L181" s="20"/>
      <c r="M181" s="20"/>
    </row>
    <row r="182" spans="1:13" ht="12.75">
      <c r="A182" s="6">
        <v>38795</v>
      </c>
      <c r="B182" s="9">
        <v>152700</v>
      </c>
      <c r="C182" s="9">
        <v>1313864.2344557857</v>
      </c>
      <c r="D182" s="11">
        <f t="shared" si="12"/>
        <v>0.11622205399574614</v>
      </c>
      <c r="E182" s="11">
        <v>0.1347</v>
      </c>
      <c r="F182" s="11">
        <f t="shared" si="13"/>
        <v>0.018477946004253842</v>
      </c>
      <c r="G182" s="9">
        <f t="shared" si="14"/>
        <v>24277.51238119432</v>
      </c>
      <c r="H182" s="11">
        <v>0.8585907081720979</v>
      </c>
      <c r="I182" s="9">
        <f t="shared" si="15"/>
        <v>151.95124768590583</v>
      </c>
      <c r="J182" s="9">
        <f t="shared" si="16"/>
        <v>131.10680113787936</v>
      </c>
      <c r="K182" s="39">
        <f t="shared" si="17"/>
        <v>20.84444654802647</v>
      </c>
      <c r="L182" s="20"/>
      <c r="M182" s="20"/>
    </row>
    <row r="183" spans="1:13" ht="12.75">
      <c r="A183" s="6">
        <v>38796</v>
      </c>
      <c r="B183" s="9">
        <v>151200</v>
      </c>
      <c r="C183" s="9">
        <v>1318586.5712095823</v>
      </c>
      <c r="D183" s="11">
        <f t="shared" si="12"/>
        <v>0.11466823893200985</v>
      </c>
      <c r="E183" s="11">
        <v>0.1347</v>
      </c>
      <c r="F183" s="11">
        <f t="shared" si="13"/>
        <v>0.020031761067990136</v>
      </c>
      <c r="G183" s="9">
        <f t="shared" si="14"/>
        <v>26413.611141930713</v>
      </c>
      <c r="H183" s="11">
        <v>0.8585907081720979</v>
      </c>
      <c r="I183" s="9">
        <f t="shared" si="15"/>
        <v>152.4973961713539</v>
      </c>
      <c r="J183" s="9">
        <f t="shared" si="16"/>
        <v>129.8189150756212</v>
      </c>
      <c r="K183" s="39">
        <f t="shared" si="17"/>
        <v>22.678481095732707</v>
      </c>
      <c r="L183" s="20"/>
      <c r="M183" s="20"/>
    </row>
    <row r="184" spans="1:13" ht="12.75">
      <c r="A184" s="6">
        <v>38797</v>
      </c>
      <c r="B184" s="9">
        <v>157100</v>
      </c>
      <c r="C184" s="9">
        <v>1343689.1772537702</v>
      </c>
      <c r="D184" s="11">
        <f t="shared" si="12"/>
        <v>0.11691691996885822</v>
      </c>
      <c r="E184" s="11">
        <v>0.1347</v>
      </c>
      <c r="F184" s="11">
        <f t="shared" si="13"/>
        <v>0.017783080031141763</v>
      </c>
      <c r="G184" s="9">
        <f t="shared" si="14"/>
        <v>23894.932176082824</v>
      </c>
      <c r="H184" s="11">
        <v>0.8585907081720979</v>
      </c>
      <c r="I184" s="9">
        <f t="shared" si="15"/>
        <v>155.4005669926238</v>
      </c>
      <c r="J184" s="9">
        <f t="shared" si="16"/>
        <v>134.88460025383657</v>
      </c>
      <c r="K184" s="39">
        <f t="shared" si="17"/>
        <v>20.515966738787228</v>
      </c>
      <c r="L184" s="20"/>
      <c r="M184" s="20"/>
    </row>
    <row r="185" spans="1:13" ht="12.75">
      <c r="A185" s="6">
        <v>38798</v>
      </c>
      <c r="B185" s="9">
        <v>158100</v>
      </c>
      <c r="C185" s="9">
        <v>1461189.0817415032</v>
      </c>
      <c r="D185" s="11">
        <f t="shared" si="12"/>
        <v>0.10819954924079377</v>
      </c>
      <c r="E185" s="11">
        <v>0.1347</v>
      </c>
      <c r="F185" s="11">
        <f t="shared" si="13"/>
        <v>0.02650045075920622</v>
      </c>
      <c r="G185" s="9">
        <f t="shared" si="14"/>
        <v>38722.16931058046</v>
      </c>
      <c r="H185" s="11">
        <v>0.8585907081720979</v>
      </c>
      <c r="I185" s="9">
        <f t="shared" si="15"/>
        <v>168.98968573233986</v>
      </c>
      <c r="J185" s="9">
        <f t="shared" si="16"/>
        <v>135.7431909620087</v>
      </c>
      <c r="K185" s="39">
        <f t="shared" si="17"/>
        <v>33.24649477033117</v>
      </c>
      <c r="L185" s="20"/>
      <c r="M185" s="20"/>
    </row>
    <row r="186" spans="1:13" ht="12.75">
      <c r="A186" s="6">
        <v>38799</v>
      </c>
      <c r="B186" s="9">
        <v>154800</v>
      </c>
      <c r="C186" s="9">
        <v>1285933.5003168536</v>
      </c>
      <c r="D186" s="11">
        <f t="shared" si="12"/>
        <v>0.12037947526979997</v>
      </c>
      <c r="E186" s="11">
        <v>0.1347</v>
      </c>
      <c r="F186" s="11">
        <f t="shared" si="13"/>
        <v>0.014320524730200013</v>
      </c>
      <c r="G186" s="9">
        <f t="shared" si="14"/>
        <v>18415.24249268017</v>
      </c>
      <c r="H186" s="11">
        <v>0.8585907081720979</v>
      </c>
      <c r="I186" s="9">
        <f t="shared" si="15"/>
        <v>148.72099771799193</v>
      </c>
      <c r="J186" s="9">
        <f t="shared" si="16"/>
        <v>132.90984162504074</v>
      </c>
      <c r="K186" s="39">
        <f t="shared" si="17"/>
        <v>15.811156092951194</v>
      </c>
      <c r="L186" s="20"/>
      <c r="M186" s="20"/>
    </row>
    <row r="187" spans="1:13" ht="12.75">
      <c r="A187" s="6">
        <v>38800</v>
      </c>
      <c r="B187" s="9">
        <v>155600</v>
      </c>
      <c r="C187" s="9">
        <v>1293625.282798709</v>
      </c>
      <c r="D187" s="11">
        <f t="shared" si="12"/>
        <v>0.12028212657019606</v>
      </c>
      <c r="E187" s="11">
        <v>0.1347</v>
      </c>
      <c r="F187" s="11">
        <f t="shared" si="13"/>
        <v>0.014417873429803926</v>
      </c>
      <c r="G187" s="9">
        <f t="shared" si="14"/>
        <v>18651.325592986097</v>
      </c>
      <c r="H187" s="11">
        <v>0.8585907081720979</v>
      </c>
      <c r="I187" s="9">
        <f t="shared" si="15"/>
        <v>149.61056904080874</v>
      </c>
      <c r="J187" s="9">
        <f t="shared" si="16"/>
        <v>133.59671419157846</v>
      </c>
      <c r="K187" s="39">
        <f t="shared" si="17"/>
        <v>16.013854849230285</v>
      </c>
      <c r="L187" s="20"/>
      <c r="M187" s="20"/>
    </row>
    <row r="188" spans="1:13" ht="12.75">
      <c r="A188" s="6">
        <v>38801</v>
      </c>
      <c r="B188" s="9">
        <v>152000</v>
      </c>
      <c r="C188" s="9">
        <v>1288889.8360050842</v>
      </c>
      <c r="D188" s="11">
        <f t="shared" si="12"/>
        <v>0.11793094782337969</v>
      </c>
      <c r="E188" s="11">
        <v>0.1347</v>
      </c>
      <c r="F188" s="11">
        <f t="shared" si="13"/>
        <v>0.016769052176620294</v>
      </c>
      <c r="G188" s="9">
        <f t="shared" si="14"/>
        <v>21613.46090988483</v>
      </c>
      <c r="H188" s="11">
        <v>0.8585907081720979</v>
      </c>
      <c r="I188" s="9">
        <f t="shared" si="15"/>
        <v>149.06290435082687</v>
      </c>
      <c r="J188" s="9">
        <f t="shared" si="16"/>
        <v>130.50578764215888</v>
      </c>
      <c r="K188" s="39">
        <f t="shared" si="17"/>
        <v>18.55711670866799</v>
      </c>
      <c r="L188" s="20"/>
      <c r="M188" s="20"/>
    </row>
    <row r="189" spans="1:13" ht="12.75">
      <c r="A189" s="6">
        <v>38802</v>
      </c>
      <c r="B189" s="9">
        <v>151000</v>
      </c>
      <c r="C189" s="9">
        <v>1289094.4056005748</v>
      </c>
      <c r="D189" s="11">
        <f t="shared" si="12"/>
        <v>0.11713649469268371</v>
      </c>
      <c r="E189" s="11">
        <v>0.1347</v>
      </c>
      <c r="F189" s="11">
        <f t="shared" si="13"/>
        <v>0.017563505307316277</v>
      </c>
      <c r="G189" s="9">
        <f t="shared" si="14"/>
        <v>22641.016434397417</v>
      </c>
      <c r="H189" s="11">
        <v>0.8585907081720979</v>
      </c>
      <c r="I189" s="9">
        <f t="shared" si="15"/>
        <v>149.08656326813215</v>
      </c>
      <c r="J189" s="9">
        <f t="shared" si="16"/>
        <v>129.6471969339868</v>
      </c>
      <c r="K189" s="39">
        <f t="shared" si="17"/>
        <v>19.439366334145348</v>
      </c>
      <c r="L189" s="20"/>
      <c r="M189" s="20"/>
    </row>
    <row r="190" spans="1:13" ht="12.75">
      <c r="A190" s="6">
        <v>38803</v>
      </c>
      <c r="B190" s="9">
        <v>147400</v>
      </c>
      <c r="C190" s="9">
        <v>1253955.0413110883</v>
      </c>
      <c r="D190" s="11">
        <f t="shared" si="12"/>
        <v>0.11754807400900442</v>
      </c>
      <c r="E190" s="11">
        <v>0.1347</v>
      </c>
      <c r="F190" s="11">
        <f t="shared" si="13"/>
        <v>0.017151925990995562</v>
      </c>
      <c r="G190" s="9">
        <f t="shared" si="14"/>
        <v>21507.74406460357</v>
      </c>
      <c r="H190" s="11">
        <v>0.8585907081720979</v>
      </c>
      <c r="I190" s="9">
        <f t="shared" si="15"/>
        <v>145.02261959217947</v>
      </c>
      <c r="J190" s="9">
        <f t="shared" si="16"/>
        <v>126.55627038456724</v>
      </c>
      <c r="K190" s="39">
        <f t="shared" si="17"/>
        <v>18.466349207612225</v>
      </c>
      <c r="L190" s="20"/>
      <c r="M190" s="20"/>
    </row>
    <row r="191" spans="1:13" ht="12.75">
      <c r="A191" s="6">
        <v>38804</v>
      </c>
      <c r="B191" s="9">
        <v>144700</v>
      </c>
      <c r="C191" s="9">
        <v>1247420.4838612028</v>
      </c>
      <c r="D191" s="11">
        <f t="shared" si="12"/>
        <v>0.11599937781372875</v>
      </c>
      <c r="E191" s="11">
        <v>0.1347</v>
      </c>
      <c r="F191" s="11">
        <f t="shared" si="13"/>
        <v>0.018700622186271235</v>
      </c>
      <c r="G191" s="9">
        <f t="shared" si="14"/>
        <v>23327.53917610401</v>
      </c>
      <c r="H191" s="11">
        <v>0.8585907081720979</v>
      </c>
      <c r="I191" s="9">
        <f t="shared" si="15"/>
        <v>144.26688385362607</v>
      </c>
      <c r="J191" s="9">
        <f t="shared" si="16"/>
        <v>124.23807547250257</v>
      </c>
      <c r="K191" s="39">
        <f t="shared" si="17"/>
        <v>20.028808381123497</v>
      </c>
      <c r="L191" s="20"/>
      <c r="M191" s="20"/>
    </row>
    <row r="192" spans="1:13" ht="12.75">
      <c r="A192" s="6">
        <v>38805</v>
      </c>
      <c r="B192" s="9">
        <v>151000</v>
      </c>
      <c r="C192" s="9">
        <v>1260023.8744710805</v>
      </c>
      <c r="D192" s="11">
        <f t="shared" si="12"/>
        <v>0.11983899913276261</v>
      </c>
      <c r="E192" s="11">
        <v>0.1347</v>
      </c>
      <c r="F192" s="11">
        <f t="shared" si="13"/>
        <v>0.014861000867237378</v>
      </c>
      <c r="G192" s="9">
        <f t="shared" si="14"/>
        <v>18725.215891254527</v>
      </c>
      <c r="H192" s="11">
        <v>0.8585907081720979</v>
      </c>
      <c r="I192" s="9">
        <f t="shared" si="15"/>
        <v>145.72449330673442</v>
      </c>
      <c r="J192" s="9">
        <f t="shared" si="16"/>
        <v>129.6471969339868</v>
      </c>
      <c r="K192" s="39">
        <f t="shared" si="17"/>
        <v>16.07729637274761</v>
      </c>
      <c r="L192" s="20"/>
      <c r="M192" s="20"/>
    </row>
    <row r="193" spans="1:13" ht="12.75">
      <c r="A193" s="6">
        <v>38806</v>
      </c>
      <c r="B193" s="9">
        <v>148900</v>
      </c>
      <c r="C193" s="9">
        <v>1268620.2485903779</v>
      </c>
      <c r="D193" s="11">
        <f t="shared" si="12"/>
        <v>0.11737160916787322</v>
      </c>
      <c r="E193" s="11">
        <v>0.1347</v>
      </c>
      <c r="F193" s="11">
        <f t="shared" si="13"/>
        <v>0.01732839083212677</v>
      </c>
      <c r="G193" s="9">
        <f t="shared" si="14"/>
        <v>21983.147485123885</v>
      </c>
      <c r="H193" s="11">
        <v>0.8585907081720979</v>
      </c>
      <c r="I193" s="9">
        <f t="shared" si="15"/>
        <v>146.7186826139296</v>
      </c>
      <c r="J193" s="9">
        <f t="shared" si="16"/>
        <v>127.84415644682538</v>
      </c>
      <c r="K193" s="39">
        <f t="shared" si="17"/>
        <v>18.874526167104207</v>
      </c>
      <c r="L193" s="20"/>
      <c r="M193" s="20"/>
    </row>
    <row r="194" spans="1:13" ht="12.75">
      <c r="A194" s="6">
        <v>38807</v>
      </c>
      <c r="B194" s="9">
        <v>152900</v>
      </c>
      <c r="C194" s="9">
        <v>1277144.9636018688</v>
      </c>
      <c r="D194" s="11">
        <f t="shared" si="12"/>
        <v>0.11972016048106528</v>
      </c>
      <c r="E194" s="11">
        <v>0.1347</v>
      </c>
      <c r="F194" s="11">
        <f t="shared" si="13"/>
        <v>0.01497983951893471</v>
      </c>
      <c r="G194" s="9">
        <f t="shared" si="14"/>
        <v>19131.426597171707</v>
      </c>
      <c r="H194" s="11">
        <v>0.8585907081720979</v>
      </c>
      <c r="I194" s="9">
        <f t="shared" si="15"/>
        <v>147.70458438992193</v>
      </c>
      <c r="J194" s="9">
        <f t="shared" si="16"/>
        <v>131.27851927951377</v>
      </c>
      <c r="K194" s="39">
        <f t="shared" si="17"/>
        <v>16.42606511040816</v>
      </c>
      <c r="L194" s="20"/>
      <c r="M194" s="20"/>
    </row>
    <row r="195" spans="1:13" ht="12.75">
      <c r="A195" s="6">
        <v>38808</v>
      </c>
      <c r="B195" s="9">
        <v>156500</v>
      </c>
      <c r="C195" s="9">
        <v>1328981.6549437558</v>
      </c>
      <c r="D195" s="11">
        <f t="shared" si="12"/>
        <v>0.11775933807500397</v>
      </c>
      <c r="E195" s="11">
        <v>0.1347</v>
      </c>
      <c r="F195" s="11">
        <f t="shared" si="13"/>
        <v>0.01694066192499602</v>
      </c>
      <c r="G195" s="9">
        <f t="shared" si="14"/>
        <v>22513.828920923883</v>
      </c>
      <c r="H195" s="11">
        <v>0.878682829138165</v>
      </c>
      <c r="I195" s="9">
        <f t="shared" si="15"/>
        <v>157.29637765109285</v>
      </c>
      <c r="J195" s="9">
        <f t="shared" si="16"/>
        <v>137.5138627601228</v>
      </c>
      <c r="K195" s="39">
        <f t="shared" si="17"/>
        <v>19.78251489097005</v>
      </c>
      <c r="L195" s="20"/>
      <c r="M195" s="20"/>
    </row>
    <row r="196" spans="1:13" ht="12.75">
      <c r="A196" s="6">
        <v>38809</v>
      </c>
      <c r="B196" s="9">
        <v>159600</v>
      </c>
      <c r="C196" s="9">
        <v>1350288.3150926414</v>
      </c>
      <c r="D196" s="11">
        <f t="shared" si="12"/>
        <v>0.11819697927923642</v>
      </c>
      <c r="E196" s="11">
        <v>0.1347</v>
      </c>
      <c r="F196" s="11">
        <f t="shared" si="13"/>
        <v>0.016503020720763567</v>
      </c>
      <c r="G196" s="9">
        <f t="shared" si="14"/>
        <v>22283.836042978786</v>
      </c>
      <c r="H196" s="11">
        <v>0.878682829138165</v>
      </c>
      <c r="I196" s="9">
        <f t="shared" si="15"/>
        <v>159.81820362874674</v>
      </c>
      <c r="J196" s="9">
        <f t="shared" si="16"/>
        <v>140.23777953045115</v>
      </c>
      <c r="K196" s="39">
        <f t="shared" si="17"/>
        <v>19.580424098295595</v>
      </c>
      <c r="L196" s="20"/>
      <c r="M196" s="20"/>
    </row>
    <row r="197" spans="1:13" ht="12.75">
      <c r="A197" s="6">
        <v>38810</v>
      </c>
      <c r="B197" s="9">
        <v>148700</v>
      </c>
      <c r="C197" s="9">
        <v>1341233.357933364</v>
      </c>
      <c r="D197" s="11">
        <f aca="true" t="shared" si="18" ref="D197:D260">B197/C197</f>
        <v>0.11086810443569939</v>
      </c>
      <c r="E197" s="11">
        <v>0.1347</v>
      </c>
      <c r="F197" s="11">
        <f aca="true" t="shared" si="19" ref="F197:F260">E197-D197</f>
        <v>0.023831895564300598</v>
      </c>
      <c r="G197" s="9">
        <f aca="true" t="shared" si="20" ref="G197:G260">C197*F197</f>
        <v>31964.133313624137</v>
      </c>
      <c r="H197" s="11">
        <v>0.878682829138165</v>
      </c>
      <c r="I197" s="9">
        <f aca="true" t="shared" si="21" ref="I197:I260">E197*C197*H197/1000</f>
        <v>158.74647178380985</v>
      </c>
      <c r="J197" s="9">
        <f aca="true" t="shared" si="22" ref="J197:J260">C197*D197*H197/1000</f>
        <v>130.66013669284513</v>
      </c>
      <c r="K197" s="39">
        <f aca="true" t="shared" si="23" ref="K197:K260">(I197-J197)</f>
        <v>28.086335090964724</v>
      </c>
      <c r="L197" s="20"/>
      <c r="M197" s="20"/>
    </row>
    <row r="198" spans="1:13" ht="12.75">
      <c r="A198" s="6">
        <v>38811</v>
      </c>
      <c r="B198" s="9">
        <v>157400</v>
      </c>
      <c r="C198" s="9">
        <v>1352624.6042996475</v>
      </c>
      <c r="D198" s="11">
        <f t="shared" si="18"/>
        <v>0.11636635878104366</v>
      </c>
      <c r="E198" s="11">
        <v>0.1347</v>
      </c>
      <c r="F198" s="11">
        <f t="shared" si="19"/>
        <v>0.018333641218956323</v>
      </c>
      <c r="G198" s="9">
        <f t="shared" si="20"/>
        <v>24798.534199162503</v>
      </c>
      <c r="H198" s="11">
        <v>0.878682829138165</v>
      </c>
      <c r="I198" s="9">
        <f t="shared" si="21"/>
        <v>160.0947234949468</v>
      </c>
      <c r="J198" s="9">
        <f t="shared" si="22"/>
        <v>138.30467730634717</v>
      </c>
      <c r="K198" s="39">
        <f t="shared" si="23"/>
        <v>21.790046188599632</v>
      </c>
      <c r="L198" s="20"/>
      <c r="M198" s="20"/>
    </row>
    <row r="199" spans="1:13" ht="12.75">
      <c r="A199" s="6">
        <v>38812</v>
      </c>
      <c r="B199" s="9">
        <v>160100</v>
      </c>
      <c r="C199" s="9">
        <v>1366833.3917139336</v>
      </c>
      <c r="D199" s="11">
        <f t="shared" si="18"/>
        <v>0.11713205206323167</v>
      </c>
      <c r="E199" s="11">
        <v>0.1347</v>
      </c>
      <c r="F199" s="11">
        <f t="shared" si="19"/>
        <v>0.017567947936768316</v>
      </c>
      <c r="G199" s="9">
        <f t="shared" si="20"/>
        <v>24012.45786386684</v>
      </c>
      <c r="H199" s="11">
        <v>0.878682829138165</v>
      </c>
      <c r="I199" s="9">
        <f t="shared" si="21"/>
        <v>161.77645535540367</v>
      </c>
      <c r="J199" s="9">
        <f t="shared" si="22"/>
        <v>140.6771209450202</v>
      </c>
      <c r="K199" s="39">
        <f t="shared" si="23"/>
        <v>21.099334410383477</v>
      </c>
      <c r="L199" s="20"/>
      <c r="M199" s="20"/>
    </row>
    <row r="200" spans="1:13" ht="12.75">
      <c r="A200" s="6">
        <v>38813</v>
      </c>
      <c r="B200" s="9">
        <v>147000</v>
      </c>
      <c r="C200" s="9">
        <v>1306486.486335329</v>
      </c>
      <c r="D200" s="11">
        <f t="shared" si="18"/>
        <v>0.11251551511438311</v>
      </c>
      <c r="E200" s="11">
        <v>0.1347</v>
      </c>
      <c r="F200" s="11">
        <f t="shared" si="19"/>
        <v>0.022184484885616876</v>
      </c>
      <c r="G200" s="9">
        <f t="shared" si="20"/>
        <v>28983.729709368807</v>
      </c>
      <c r="H200" s="11">
        <v>0.878682829138165</v>
      </c>
      <c r="I200" s="9">
        <f t="shared" si="21"/>
        <v>154.63388150331434</v>
      </c>
      <c r="J200" s="9">
        <f t="shared" si="22"/>
        <v>129.16637588331025</v>
      </c>
      <c r="K200" s="39">
        <f t="shared" si="23"/>
        <v>25.46750562000409</v>
      </c>
      <c r="L200" s="20"/>
      <c r="M200" s="20"/>
    </row>
    <row r="201" spans="1:13" ht="12.75">
      <c r="A201" s="6">
        <v>38814</v>
      </c>
      <c r="B201" s="9">
        <v>164000</v>
      </c>
      <c r="C201" s="9">
        <v>1369828.0604715596</v>
      </c>
      <c r="D201" s="11">
        <f t="shared" si="18"/>
        <v>0.11972305483619852</v>
      </c>
      <c r="E201" s="11">
        <v>0.1347</v>
      </c>
      <c r="F201" s="11">
        <f t="shared" si="19"/>
        <v>0.014976945163801464</v>
      </c>
      <c r="G201" s="9">
        <f t="shared" si="20"/>
        <v>20515.839745519064</v>
      </c>
      <c r="H201" s="11">
        <v>0.878682829138165</v>
      </c>
      <c r="I201" s="9">
        <f t="shared" si="21"/>
        <v>162.13090008839697</v>
      </c>
      <c r="J201" s="9">
        <f t="shared" si="22"/>
        <v>144.10398397865907</v>
      </c>
      <c r="K201" s="39">
        <f t="shared" si="23"/>
        <v>18.026916109737897</v>
      </c>
      <c r="L201" s="20"/>
      <c r="M201" s="20"/>
    </row>
    <row r="202" spans="1:13" ht="12.75">
      <c r="A202" s="6">
        <v>38815</v>
      </c>
      <c r="B202" s="9">
        <v>146000</v>
      </c>
      <c r="C202" s="9">
        <v>1329491.5960596283</v>
      </c>
      <c r="D202" s="11">
        <f t="shared" si="18"/>
        <v>0.10981641435923137</v>
      </c>
      <c r="E202" s="11">
        <v>0.1347</v>
      </c>
      <c r="F202" s="11">
        <f t="shared" si="19"/>
        <v>0.02488358564076862</v>
      </c>
      <c r="G202" s="9">
        <f t="shared" si="20"/>
        <v>33082.51798923192</v>
      </c>
      <c r="H202" s="11">
        <v>0.878682829138165</v>
      </c>
      <c r="I202" s="9">
        <f t="shared" si="21"/>
        <v>157.35673355596464</v>
      </c>
      <c r="J202" s="9">
        <f t="shared" si="22"/>
        <v>128.28769305417208</v>
      </c>
      <c r="K202" s="39">
        <f t="shared" si="23"/>
        <v>29.069040501792557</v>
      </c>
      <c r="L202" s="20"/>
      <c r="M202" s="20"/>
    </row>
    <row r="203" spans="1:13" ht="12.75">
      <c r="A203" s="6">
        <v>38816</v>
      </c>
      <c r="B203" s="9">
        <v>168000</v>
      </c>
      <c r="C203" s="9">
        <v>1343053.4064554642</v>
      </c>
      <c r="D203" s="11">
        <f t="shared" si="18"/>
        <v>0.1250881008845205</v>
      </c>
      <c r="E203" s="11">
        <v>0.1347</v>
      </c>
      <c r="F203" s="11">
        <f t="shared" si="19"/>
        <v>0.009611899115479494</v>
      </c>
      <c r="G203" s="9">
        <f t="shared" si="20"/>
        <v>12909.293849550997</v>
      </c>
      <c r="H203" s="11">
        <v>0.878682829138165</v>
      </c>
      <c r="I203" s="9">
        <f t="shared" si="21"/>
        <v>158.9618901371111</v>
      </c>
      <c r="J203" s="9">
        <f t="shared" si="22"/>
        <v>147.6187152952117</v>
      </c>
      <c r="K203" s="39">
        <f t="shared" si="23"/>
        <v>11.343174841899412</v>
      </c>
      <c r="L203" s="20"/>
      <c r="M203" s="20"/>
    </row>
    <row r="204" spans="1:13" ht="12.75">
      <c r="A204" s="6">
        <v>38817</v>
      </c>
      <c r="B204" s="9">
        <v>162000</v>
      </c>
      <c r="C204" s="9">
        <v>1361295.1798822084</v>
      </c>
      <c r="D204" s="11">
        <f t="shared" si="18"/>
        <v>0.1190043147100673</v>
      </c>
      <c r="E204" s="11">
        <v>0.1347</v>
      </c>
      <c r="F204" s="11">
        <f t="shared" si="19"/>
        <v>0.01569568528993269</v>
      </c>
      <c r="G204" s="9">
        <f t="shared" si="20"/>
        <v>21366.46073013345</v>
      </c>
      <c r="H204" s="11">
        <v>0.878682829138165</v>
      </c>
      <c r="I204" s="9">
        <f t="shared" si="21"/>
        <v>161.1209604834059</v>
      </c>
      <c r="J204" s="9">
        <f t="shared" si="22"/>
        <v>142.34661832038273</v>
      </c>
      <c r="K204" s="39">
        <f t="shared" si="23"/>
        <v>18.774342163023164</v>
      </c>
      <c r="L204" s="20"/>
      <c r="M204" s="20"/>
    </row>
    <row r="205" spans="1:13" ht="12.75">
      <c r="A205" s="6">
        <v>38818</v>
      </c>
      <c r="B205" s="9">
        <v>167000</v>
      </c>
      <c r="C205" s="9">
        <v>1384082.9430702706</v>
      </c>
      <c r="D205" s="11">
        <f t="shared" si="18"/>
        <v>0.12065750888422105</v>
      </c>
      <c r="E205" s="11">
        <v>0.1347</v>
      </c>
      <c r="F205" s="11">
        <f t="shared" si="19"/>
        <v>0.014042491115778932</v>
      </c>
      <c r="G205" s="9">
        <f t="shared" si="20"/>
        <v>19435.97243156543</v>
      </c>
      <c r="H205" s="11">
        <v>0.878682829138165</v>
      </c>
      <c r="I205" s="9">
        <f t="shared" si="21"/>
        <v>163.81808770929285</v>
      </c>
      <c r="J205" s="9">
        <f t="shared" si="22"/>
        <v>146.74003246607356</v>
      </c>
      <c r="K205" s="39">
        <f t="shared" si="23"/>
        <v>17.078055243219296</v>
      </c>
      <c r="L205" s="20"/>
      <c r="M205" s="20"/>
    </row>
    <row r="206" spans="1:13" ht="12.75">
      <c r="A206" s="6">
        <v>38819</v>
      </c>
      <c r="B206" s="9">
        <v>110000</v>
      </c>
      <c r="C206" s="9">
        <v>968371.0768527894</v>
      </c>
      <c r="D206" s="11">
        <f t="shared" si="18"/>
        <v>0.1135928185272742</v>
      </c>
      <c r="E206" s="11">
        <v>0.1347</v>
      </c>
      <c r="F206" s="11">
        <f t="shared" si="19"/>
        <v>0.02110718147272579</v>
      </c>
      <c r="G206" s="9">
        <f t="shared" si="20"/>
        <v>20439.58405207072</v>
      </c>
      <c r="H206" s="11">
        <v>0.878682829138165</v>
      </c>
      <c r="I206" s="9">
        <f t="shared" si="21"/>
        <v>114.61502274647897</v>
      </c>
      <c r="J206" s="9">
        <f t="shared" si="22"/>
        <v>96.65511120519815</v>
      </c>
      <c r="K206" s="39">
        <f t="shared" si="23"/>
        <v>17.959911541280817</v>
      </c>
      <c r="L206" s="20"/>
      <c r="M206" s="20"/>
    </row>
    <row r="207" spans="1:13" ht="12.75">
      <c r="A207" s="6">
        <v>38820</v>
      </c>
      <c r="B207" s="9">
        <v>110000</v>
      </c>
      <c r="C207" s="9">
        <v>913103.7656370642</v>
      </c>
      <c r="D207" s="11">
        <f t="shared" si="18"/>
        <v>0.12046823607528767</v>
      </c>
      <c r="E207" s="11">
        <v>0.1347</v>
      </c>
      <c r="F207" s="11">
        <f t="shared" si="19"/>
        <v>0.014231763924712315</v>
      </c>
      <c r="G207" s="9">
        <f t="shared" si="20"/>
        <v>12995.07723131254</v>
      </c>
      <c r="H207" s="11">
        <v>0.878682829138165</v>
      </c>
      <c r="I207" s="9">
        <f t="shared" si="21"/>
        <v>108.0736624316768</v>
      </c>
      <c r="J207" s="9">
        <f t="shared" si="22"/>
        <v>96.65511120519815</v>
      </c>
      <c r="K207" s="39">
        <f t="shared" si="23"/>
        <v>11.418551226478641</v>
      </c>
      <c r="L207" s="20"/>
      <c r="M207" s="20"/>
    </row>
    <row r="208" spans="1:13" ht="12.75">
      <c r="A208" s="6">
        <v>38821</v>
      </c>
      <c r="B208" s="9">
        <v>113000</v>
      </c>
      <c r="C208" s="9">
        <v>913747.9553159787</v>
      </c>
      <c r="D208" s="11">
        <f t="shared" si="18"/>
        <v>0.12366648739687086</v>
      </c>
      <c r="E208" s="11">
        <v>0.1347</v>
      </c>
      <c r="F208" s="11">
        <f t="shared" si="19"/>
        <v>0.011033512603129125</v>
      </c>
      <c r="G208" s="9">
        <f t="shared" si="20"/>
        <v>10081.84958106232</v>
      </c>
      <c r="H208" s="11">
        <v>0.878682829138165</v>
      </c>
      <c r="I208" s="9">
        <f t="shared" si="21"/>
        <v>108.1499078054459</v>
      </c>
      <c r="J208" s="9">
        <f t="shared" si="22"/>
        <v>99.29115969261264</v>
      </c>
      <c r="K208" s="39">
        <f t="shared" si="23"/>
        <v>8.858748112833268</v>
      </c>
      <c r="L208" s="20"/>
      <c r="M208" s="20"/>
    </row>
    <row r="209" spans="1:13" ht="12.75">
      <c r="A209" s="6">
        <v>38822</v>
      </c>
      <c r="B209" s="9">
        <v>109000</v>
      </c>
      <c r="C209" s="9">
        <v>899474.3402683614</v>
      </c>
      <c r="D209" s="11">
        <f t="shared" si="18"/>
        <v>0.12118188937716606</v>
      </c>
      <c r="E209" s="11">
        <v>0.1347</v>
      </c>
      <c r="F209" s="11">
        <f t="shared" si="19"/>
        <v>0.013518110622833923</v>
      </c>
      <c r="G209" s="9">
        <f t="shared" si="20"/>
        <v>12159.19363414827</v>
      </c>
      <c r="H209" s="11">
        <v>0.878682829138165</v>
      </c>
      <c r="I209" s="9">
        <f t="shared" si="21"/>
        <v>106.46050303855215</v>
      </c>
      <c r="J209" s="9">
        <f t="shared" si="22"/>
        <v>95.77642837605998</v>
      </c>
      <c r="K209" s="39">
        <f t="shared" si="23"/>
        <v>10.684074662492165</v>
      </c>
      <c r="L209" s="20"/>
      <c r="M209" s="20"/>
    </row>
    <row r="210" spans="1:13" ht="12.75">
      <c r="A210" s="6">
        <v>38823</v>
      </c>
      <c r="B210" s="9">
        <v>112000</v>
      </c>
      <c r="C210" s="9">
        <v>904327.1626815371</v>
      </c>
      <c r="D210" s="11">
        <f t="shared" si="18"/>
        <v>0.12384898366636954</v>
      </c>
      <c r="E210" s="11">
        <v>0.1347</v>
      </c>
      <c r="F210" s="11">
        <f t="shared" si="19"/>
        <v>0.010851016333630448</v>
      </c>
      <c r="G210" s="9">
        <f t="shared" si="20"/>
        <v>9812.868813203038</v>
      </c>
      <c r="H210" s="11">
        <v>0.878682829138165</v>
      </c>
      <c r="I210" s="9">
        <f t="shared" si="21"/>
        <v>107.03487619422138</v>
      </c>
      <c r="J210" s="9">
        <f t="shared" si="22"/>
        <v>98.41247686347448</v>
      </c>
      <c r="K210" s="39">
        <f t="shared" si="23"/>
        <v>8.622399330746902</v>
      </c>
      <c r="L210" s="20"/>
      <c r="M210" s="20"/>
    </row>
    <row r="211" spans="1:13" ht="12.75">
      <c r="A211" s="6">
        <v>38824</v>
      </c>
      <c r="B211" s="9">
        <v>114000</v>
      </c>
      <c r="C211" s="9">
        <v>906758.2946473708</v>
      </c>
      <c r="D211" s="11">
        <f t="shared" si="18"/>
        <v>0.12572258855854576</v>
      </c>
      <c r="E211" s="11">
        <v>0.1347</v>
      </c>
      <c r="F211" s="11">
        <f t="shared" si="19"/>
        <v>0.008977411441454225</v>
      </c>
      <c r="G211" s="9">
        <f t="shared" si="20"/>
        <v>8140.342289000828</v>
      </c>
      <c r="H211" s="11">
        <v>0.878682829138165</v>
      </c>
      <c r="I211" s="9">
        <f t="shared" si="21"/>
        <v>107.32262151440311</v>
      </c>
      <c r="J211" s="9">
        <f t="shared" si="22"/>
        <v>100.16984252175082</v>
      </c>
      <c r="K211" s="39">
        <f t="shared" si="23"/>
        <v>7.152778992652287</v>
      </c>
      <c r="L211" s="20"/>
      <c r="M211" s="20"/>
    </row>
    <row r="212" spans="1:13" ht="12.75">
      <c r="A212" s="6">
        <v>38825</v>
      </c>
      <c r="B212" s="9">
        <v>110000</v>
      </c>
      <c r="C212" s="9">
        <v>908586.8063818242</v>
      </c>
      <c r="D212" s="11">
        <f t="shared" si="18"/>
        <v>0.1210671332968637</v>
      </c>
      <c r="E212" s="11">
        <v>0.1347</v>
      </c>
      <c r="F212" s="11">
        <f t="shared" si="19"/>
        <v>0.013632866703136293</v>
      </c>
      <c r="G212" s="9">
        <f t="shared" si="20"/>
        <v>12386.642819631712</v>
      </c>
      <c r="H212" s="11">
        <v>0.878682829138165</v>
      </c>
      <c r="I212" s="9">
        <f t="shared" si="21"/>
        <v>107.53904156147608</v>
      </c>
      <c r="J212" s="9">
        <f t="shared" si="22"/>
        <v>96.65511120519815</v>
      </c>
      <c r="K212" s="39">
        <f t="shared" si="23"/>
        <v>10.88393035627793</v>
      </c>
      <c r="L212" s="20"/>
      <c r="M212" s="20"/>
    </row>
    <row r="213" spans="1:13" ht="12.75">
      <c r="A213" s="6">
        <v>38826</v>
      </c>
      <c r="B213" s="9">
        <v>134000</v>
      </c>
      <c r="C213" s="9">
        <v>1217974.0170960685</v>
      </c>
      <c r="D213" s="11">
        <f t="shared" si="18"/>
        <v>0.1100187673292793</v>
      </c>
      <c r="E213" s="11">
        <v>0.1347</v>
      </c>
      <c r="F213" s="11">
        <f t="shared" si="19"/>
        <v>0.024681232670720685</v>
      </c>
      <c r="G213" s="9">
        <f t="shared" si="20"/>
        <v>30061.1001028404</v>
      </c>
      <c r="H213" s="11">
        <v>0.878682829138165</v>
      </c>
      <c r="I213" s="9">
        <f t="shared" si="21"/>
        <v>144.15767158988348</v>
      </c>
      <c r="J213" s="9">
        <f t="shared" si="22"/>
        <v>117.7434991045141</v>
      </c>
      <c r="K213" s="39">
        <f t="shared" si="23"/>
        <v>26.414172485369377</v>
      </c>
      <c r="L213" s="20"/>
      <c r="M213" s="20"/>
    </row>
    <row r="214" spans="1:13" ht="12.75">
      <c r="A214" s="6">
        <v>38827</v>
      </c>
      <c r="B214" s="9">
        <v>126000</v>
      </c>
      <c r="C214" s="9">
        <v>965455.2343947343</v>
      </c>
      <c r="D214" s="11">
        <f t="shared" si="18"/>
        <v>0.13050838144659524</v>
      </c>
      <c r="E214" s="11">
        <v>0.1347</v>
      </c>
      <c r="F214" s="11">
        <f t="shared" si="19"/>
        <v>0.004191618553404747</v>
      </c>
      <c r="G214" s="9">
        <f t="shared" si="20"/>
        <v>4046.820072970697</v>
      </c>
      <c r="H214" s="11">
        <v>0.878682829138165</v>
      </c>
      <c r="I214" s="9">
        <f t="shared" si="21"/>
        <v>114.26990778213978</v>
      </c>
      <c r="J214" s="9">
        <f t="shared" si="22"/>
        <v>110.71403647140879</v>
      </c>
      <c r="K214" s="39">
        <f t="shared" si="23"/>
        <v>3.5558713107309927</v>
      </c>
      <c r="L214" s="20"/>
      <c r="M214" s="20"/>
    </row>
    <row r="215" spans="1:13" ht="12.75">
      <c r="A215" s="6">
        <v>38828</v>
      </c>
      <c r="B215" s="9">
        <v>129000</v>
      </c>
      <c r="C215" s="9">
        <v>965082.8887562252</v>
      </c>
      <c r="D215" s="11">
        <f t="shared" si="18"/>
        <v>0.133667275114837</v>
      </c>
      <c r="E215" s="11">
        <v>0.1347</v>
      </c>
      <c r="F215" s="11">
        <f t="shared" si="19"/>
        <v>0.0010327248851629833</v>
      </c>
      <c r="G215" s="9">
        <f t="shared" si="20"/>
        <v>996.665115463533</v>
      </c>
      <c r="H215" s="11">
        <v>0.878682829138165</v>
      </c>
      <c r="I215" s="9">
        <f t="shared" si="21"/>
        <v>114.22583748218209</v>
      </c>
      <c r="J215" s="9">
        <f t="shared" si="22"/>
        <v>113.35008495882329</v>
      </c>
      <c r="K215" s="39">
        <f t="shared" si="23"/>
        <v>0.8757525233587984</v>
      </c>
      <c r="L215" s="20"/>
      <c r="M215" s="20"/>
    </row>
    <row r="216" spans="1:13" ht="12.75">
      <c r="A216" s="6">
        <v>38829</v>
      </c>
      <c r="B216" s="9">
        <v>109000</v>
      </c>
      <c r="C216" s="9">
        <v>904471.7853023277</v>
      </c>
      <c r="D216" s="11">
        <f t="shared" si="18"/>
        <v>0.1205123274946225</v>
      </c>
      <c r="E216" s="11">
        <v>0.1347</v>
      </c>
      <c r="F216" s="11">
        <f t="shared" si="19"/>
        <v>0.014187672505377488</v>
      </c>
      <c r="G216" s="9">
        <f t="shared" si="20"/>
        <v>12832.349480223525</v>
      </c>
      <c r="H216" s="11">
        <v>0.878682829138165</v>
      </c>
      <c r="I216" s="9">
        <f t="shared" si="21"/>
        <v>107.05199352183246</v>
      </c>
      <c r="J216" s="9">
        <f t="shared" si="22"/>
        <v>95.77642837605998</v>
      </c>
      <c r="K216" s="39">
        <f t="shared" si="23"/>
        <v>11.275565145772475</v>
      </c>
      <c r="L216" s="20"/>
      <c r="M216" s="20"/>
    </row>
    <row r="217" spans="1:13" ht="12.75">
      <c r="A217" s="6">
        <v>38830</v>
      </c>
      <c r="B217" s="9">
        <v>141000</v>
      </c>
      <c r="C217" s="9">
        <v>1333194.210338417</v>
      </c>
      <c r="D217" s="11">
        <f t="shared" si="18"/>
        <v>0.10576103534398688</v>
      </c>
      <c r="E217" s="11">
        <v>0.1347</v>
      </c>
      <c r="F217" s="11">
        <f t="shared" si="19"/>
        <v>0.028938964656013103</v>
      </c>
      <c r="G217" s="9">
        <f t="shared" si="20"/>
        <v>38581.26013258475</v>
      </c>
      <c r="H217" s="11">
        <v>0.878682829138165</v>
      </c>
      <c r="I217" s="9">
        <f t="shared" si="21"/>
        <v>157.79496971349633</v>
      </c>
      <c r="J217" s="9">
        <f t="shared" si="22"/>
        <v>123.89427890848127</v>
      </c>
      <c r="K217" s="39">
        <f t="shared" si="23"/>
        <v>33.90069080501506</v>
      </c>
      <c r="L217" s="20"/>
      <c r="M217" s="20"/>
    </row>
    <row r="218" spans="1:13" ht="12.75">
      <c r="A218" s="6">
        <v>38831</v>
      </c>
      <c r="B218" s="9">
        <v>166000</v>
      </c>
      <c r="C218" s="9">
        <v>1368368.4488654584</v>
      </c>
      <c r="D218" s="11">
        <f t="shared" si="18"/>
        <v>0.12131235570188272</v>
      </c>
      <c r="E218" s="11">
        <v>0.1347</v>
      </c>
      <c r="F218" s="11">
        <f t="shared" si="19"/>
        <v>0.013387644298117271</v>
      </c>
      <c r="G218" s="9">
        <f t="shared" si="20"/>
        <v>18319.23006217723</v>
      </c>
      <c r="H218" s="11">
        <v>0.878682829138165</v>
      </c>
      <c r="I218" s="9">
        <f t="shared" si="21"/>
        <v>161.9581425356022</v>
      </c>
      <c r="J218" s="9">
        <f t="shared" si="22"/>
        <v>145.8613496369354</v>
      </c>
      <c r="K218" s="39">
        <f t="shared" si="23"/>
        <v>16.09679289866682</v>
      </c>
      <c r="L218" s="20"/>
      <c r="M218" s="20"/>
    </row>
    <row r="219" spans="1:13" ht="12.75">
      <c r="A219" s="6">
        <v>38832</v>
      </c>
      <c r="B219" s="9">
        <v>167000</v>
      </c>
      <c r="C219" s="9">
        <v>1378112.0598936144</v>
      </c>
      <c r="D219" s="11">
        <f t="shared" si="18"/>
        <v>0.12118027616193405</v>
      </c>
      <c r="E219" s="11">
        <v>0.1347</v>
      </c>
      <c r="F219" s="11">
        <f t="shared" si="19"/>
        <v>0.013519723838065933</v>
      </c>
      <c r="G219" s="9">
        <f t="shared" si="20"/>
        <v>18631.694467669844</v>
      </c>
      <c r="H219" s="11">
        <v>0.878682829138165</v>
      </c>
      <c r="I219" s="9">
        <f t="shared" si="21"/>
        <v>163.1113824725636</v>
      </c>
      <c r="J219" s="9">
        <f t="shared" si="22"/>
        <v>146.74003246607356</v>
      </c>
      <c r="K219" s="39">
        <f t="shared" si="23"/>
        <v>16.371350006490047</v>
      </c>
      <c r="L219" s="20"/>
      <c r="M219" s="20"/>
    </row>
    <row r="220" spans="1:13" ht="12.75">
      <c r="A220" s="6">
        <v>38833</v>
      </c>
      <c r="B220" s="9">
        <v>124000</v>
      </c>
      <c r="C220" s="9">
        <v>1011542.8833018339</v>
      </c>
      <c r="D220" s="11">
        <f t="shared" si="18"/>
        <v>0.12258501547185488</v>
      </c>
      <c r="E220" s="11">
        <v>0.1347</v>
      </c>
      <c r="F220" s="11">
        <f t="shared" si="19"/>
        <v>0.012114984528145106</v>
      </c>
      <c r="G220" s="9">
        <f t="shared" si="20"/>
        <v>12254.826380757007</v>
      </c>
      <c r="H220" s="11">
        <v>0.878682829138165</v>
      </c>
      <c r="I220" s="9">
        <f t="shared" si="21"/>
        <v>119.72477632797305</v>
      </c>
      <c r="J220" s="9">
        <f t="shared" si="22"/>
        <v>108.95667081313246</v>
      </c>
      <c r="K220" s="39">
        <f t="shared" si="23"/>
        <v>10.768105514840585</v>
      </c>
      <c r="L220" s="20"/>
      <c r="M220" s="20"/>
    </row>
    <row r="221" spans="1:13" ht="12.75">
      <c r="A221" s="6">
        <v>38834</v>
      </c>
      <c r="B221" s="9">
        <v>107000</v>
      </c>
      <c r="C221" s="9">
        <v>880755.2711316483</v>
      </c>
      <c r="D221" s="11">
        <f t="shared" si="18"/>
        <v>0.1214866416439607</v>
      </c>
      <c r="E221" s="11">
        <v>0.1347</v>
      </c>
      <c r="F221" s="11">
        <f t="shared" si="19"/>
        <v>0.01321335835603929</v>
      </c>
      <c r="G221" s="9">
        <f t="shared" si="20"/>
        <v>11637.735021433016</v>
      </c>
      <c r="H221" s="11">
        <v>0.878682829138165</v>
      </c>
      <c r="I221" s="9">
        <f t="shared" si="21"/>
        <v>104.24494065117673</v>
      </c>
      <c r="J221" s="9">
        <f t="shared" si="22"/>
        <v>94.01906271778365</v>
      </c>
      <c r="K221" s="39">
        <f t="shared" si="23"/>
        <v>10.225877933393079</v>
      </c>
      <c r="L221" s="20"/>
      <c r="M221" s="20"/>
    </row>
    <row r="222" spans="1:13" ht="12.75">
      <c r="A222" s="6">
        <v>38835</v>
      </c>
      <c r="B222" s="9">
        <v>108000</v>
      </c>
      <c r="C222" s="9">
        <v>874585.8275363038</v>
      </c>
      <c r="D222" s="11">
        <f t="shared" si="18"/>
        <v>0.12348702277080628</v>
      </c>
      <c r="E222" s="11">
        <v>0.1347</v>
      </c>
      <c r="F222" s="11">
        <f t="shared" si="19"/>
        <v>0.011212977229193705</v>
      </c>
      <c r="G222" s="9">
        <f t="shared" si="20"/>
        <v>9806.710969140107</v>
      </c>
      <c r="H222" s="11">
        <v>0.878682829138165</v>
      </c>
      <c r="I222" s="9">
        <f t="shared" si="21"/>
        <v>103.51473408582613</v>
      </c>
      <c r="J222" s="9">
        <f t="shared" si="22"/>
        <v>94.89774554692181</v>
      </c>
      <c r="K222" s="39">
        <f t="shared" si="23"/>
        <v>8.616988538904323</v>
      </c>
      <c r="L222" s="20"/>
      <c r="M222" s="20"/>
    </row>
    <row r="223" spans="1:13" ht="12.75">
      <c r="A223" s="6">
        <v>38836</v>
      </c>
      <c r="B223" s="9">
        <v>113000</v>
      </c>
      <c r="C223" s="9">
        <v>907430.6847678185</v>
      </c>
      <c r="D223" s="11">
        <f t="shared" si="18"/>
        <v>0.12452741779270221</v>
      </c>
      <c r="E223" s="11">
        <v>0.1347</v>
      </c>
      <c r="F223" s="11">
        <f t="shared" si="19"/>
        <v>0.010172582207297776</v>
      </c>
      <c r="G223" s="9">
        <f t="shared" si="20"/>
        <v>9230.913238225148</v>
      </c>
      <c r="H223" s="11">
        <v>0.878682829138165</v>
      </c>
      <c r="I223" s="9">
        <f t="shared" si="21"/>
        <v>107.40220465230526</v>
      </c>
      <c r="J223" s="9">
        <f t="shared" si="22"/>
        <v>99.29115969261264</v>
      </c>
      <c r="K223" s="39">
        <f t="shared" si="23"/>
        <v>8.11104495969262</v>
      </c>
      <c r="L223" s="20"/>
      <c r="M223" s="20"/>
    </row>
    <row r="224" spans="1:13" ht="12.75">
      <c r="A224" s="6">
        <v>38837</v>
      </c>
      <c r="B224" s="9">
        <v>114000</v>
      </c>
      <c r="C224" s="9">
        <v>900658.9684852168</v>
      </c>
      <c r="D224" s="11">
        <f t="shared" si="18"/>
        <v>0.12657399081000897</v>
      </c>
      <c r="E224" s="11">
        <v>0.1347</v>
      </c>
      <c r="F224" s="11">
        <f t="shared" si="19"/>
        <v>0.008126009189991013</v>
      </c>
      <c r="G224" s="9">
        <f t="shared" si="20"/>
        <v>7318.7630549586975</v>
      </c>
      <c r="H224" s="11">
        <v>0.878682829138165</v>
      </c>
      <c r="I224" s="9">
        <f t="shared" si="21"/>
        <v>106.60071394867379</v>
      </c>
      <c r="J224" s="9">
        <f t="shared" si="22"/>
        <v>100.16984252175081</v>
      </c>
      <c r="K224" s="39">
        <f t="shared" si="23"/>
        <v>6.430871426922977</v>
      </c>
      <c r="L224" s="20"/>
      <c r="M224" s="20"/>
    </row>
    <row r="225" spans="1:13" ht="12.75">
      <c r="A225" s="6">
        <v>38838</v>
      </c>
      <c r="B225" s="9">
        <v>110000</v>
      </c>
      <c r="C225" s="9">
        <v>895442.1233598575</v>
      </c>
      <c r="D225" s="11">
        <f t="shared" si="18"/>
        <v>0.12284434373855511</v>
      </c>
      <c r="E225" s="11">
        <v>0.1347</v>
      </c>
      <c r="F225" s="11">
        <f t="shared" si="19"/>
        <v>0.011855656261444872</v>
      </c>
      <c r="G225" s="9">
        <f t="shared" si="20"/>
        <v>10616.054016572785</v>
      </c>
      <c r="H225" s="11">
        <v>0.878682829138165</v>
      </c>
      <c r="I225" s="9">
        <f t="shared" si="21"/>
        <v>105.9832555827639</v>
      </c>
      <c r="J225" s="9">
        <f t="shared" si="22"/>
        <v>96.65511120519815</v>
      </c>
      <c r="K225" s="39">
        <f t="shared" si="23"/>
        <v>9.32814437756575</v>
      </c>
      <c r="L225" s="20"/>
      <c r="M225" s="20"/>
    </row>
    <row r="226" spans="1:13" ht="12.75">
      <c r="A226" s="6">
        <v>38839</v>
      </c>
      <c r="B226" s="9">
        <v>108000</v>
      </c>
      <c r="C226" s="9">
        <v>892445.7023123403</v>
      </c>
      <c r="D226" s="11">
        <f t="shared" si="18"/>
        <v>0.12101576568767194</v>
      </c>
      <c r="E226" s="11">
        <v>0.1347</v>
      </c>
      <c r="F226" s="11">
        <f t="shared" si="19"/>
        <v>0.013684234312328042</v>
      </c>
      <c r="G226" s="9">
        <f t="shared" si="20"/>
        <v>12212.436101472224</v>
      </c>
      <c r="H226" s="11">
        <v>0.878682829138165</v>
      </c>
      <c r="I226" s="9">
        <f t="shared" si="21"/>
        <v>105.6286034512325</v>
      </c>
      <c r="J226" s="9">
        <f t="shared" si="22"/>
        <v>94.89774554692181</v>
      </c>
      <c r="K226" s="39">
        <f t="shared" si="23"/>
        <v>10.730857904310682</v>
      </c>
      <c r="L226" s="20"/>
      <c r="M226" s="20"/>
    </row>
    <row r="227" spans="1:13" ht="12.75">
      <c r="A227" s="6">
        <v>38840</v>
      </c>
      <c r="B227" s="9">
        <v>119000</v>
      </c>
      <c r="C227" s="9">
        <v>960073.4430464308</v>
      </c>
      <c r="D227" s="11">
        <f t="shared" si="18"/>
        <v>0.12394885085290809</v>
      </c>
      <c r="E227" s="11">
        <v>0.1347</v>
      </c>
      <c r="F227" s="11">
        <f t="shared" si="19"/>
        <v>0.010751149147091896</v>
      </c>
      <c r="G227" s="9">
        <f t="shared" si="20"/>
        <v>10321.892778354215</v>
      </c>
      <c r="H227" s="11">
        <v>0.878682829138165</v>
      </c>
      <c r="I227" s="9">
        <f t="shared" si="21"/>
        <v>113.6329266159867</v>
      </c>
      <c r="J227" s="9">
        <f t="shared" si="22"/>
        <v>104.56325666744164</v>
      </c>
      <c r="K227" s="39">
        <f t="shared" si="23"/>
        <v>9.06966994854507</v>
      </c>
      <c r="L227" s="20"/>
      <c r="M227" s="20"/>
    </row>
    <row r="228" spans="1:13" ht="12.75">
      <c r="A228" s="6">
        <v>38841</v>
      </c>
      <c r="B228" s="9">
        <v>108000</v>
      </c>
      <c r="C228" s="9">
        <v>916151.7116240046</v>
      </c>
      <c r="D228" s="11">
        <f t="shared" si="18"/>
        <v>0.11788440563905642</v>
      </c>
      <c r="E228" s="11">
        <v>0.1347</v>
      </c>
      <c r="F228" s="11">
        <f t="shared" si="19"/>
        <v>0.01681559436094357</v>
      </c>
      <c r="G228" s="9">
        <f t="shared" si="20"/>
        <v>15405.635555753412</v>
      </c>
      <c r="H228" s="11">
        <v>0.878682829138165</v>
      </c>
      <c r="I228" s="9">
        <f t="shared" si="21"/>
        <v>108.43441298172273</v>
      </c>
      <c r="J228" s="9">
        <f t="shared" si="22"/>
        <v>94.89774554692181</v>
      </c>
      <c r="K228" s="39">
        <f t="shared" si="23"/>
        <v>13.536667434800918</v>
      </c>
      <c r="L228" s="20"/>
      <c r="M228" s="20"/>
    </row>
    <row r="229" spans="1:13" ht="12.75">
      <c r="A229" s="6">
        <v>38842</v>
      </c>
      <c r="B229" s="9">
        <v>109000</v>
      </c>
      <c r="C229" s="9">
        <v>892188.2871679005</v>
      </c>
      <c r="D229" s="11">
        <f t="shared" si="18"/>
        <v>0.12217152093085856</v>
      </c>
      <c r="E229" s="11">
        <v>0.1347</v>
      </c>
      <c r="F229" s="11">
        <f t="shared" si="19"/>
        <v>0.012528479069141424</v>
      </c>
      <c r="G229" s="9">
        <f t="shared" si="20"/>
        <v>11177.76228151618</v>
      </c>
      <c r="H229" s="11">
        <v>0.878682829138165</v>
      </c>
      <c r="I229" s="9">
        <f t="shared" si="21"/>
        <v>105.5981361610165</v>
      </c>
      <c r="J229" s="9">
        <f t="shared" si="22"/>
        <v>95.77642837605998</v>
      </c>
      <c r="K229" s="39">
        <f t="shared" si="23"/>
        <v>9.821707784956516</v>
      </c>
      <c r="L229" s="20"/>
      <c r="M229" s="20"/>
    </row>
    <row r="230" spans="1:13" ht="12.75">
      <c r="A230" s="6">
        <v>38843</v>
      </c>
      <c r="B230" s="9">
        <v>112000</v>
      </c>
      <c r="C230" s="9">
        <v>925670.8500333661</v>
      </c>
      <c r="D230" s="11">
        <f t="shared" si="18"/>
        <v>0.12099333148058289</v>
      </c>
      <c r="E230" s="11">
        <v>0.1347</v>
      </c>
      <c r="F230" s="11">
        <f t="shared" si="19"/>
        <v>0.013706668519417098</v>
      </c>
      <c r="G230" s="9">
        <f t="shared" si="20"/>
        <v>12687.863499494404</v>
      </c>
      <c r="H230" s="11">
        <v>0.878682829138165</v>
      </c>
      <c r="I230" s="9">
        <f t="shared" si="21"/>
        <v>109.56108465892908</v>
      </c>
      <c r="J230" s="9">
        <f t="shared" si="22"/>
        <v>98.41247686347448</v>
      </c>
      <c r="K230" s="39">
        <f t="shared" si="23"/>
        <v>11.148607795454595</v>
      </c>
      <c r="L230" s="20"/>
      <c r="M230" s="20"/>
    </row>
    <row r="231" spans="1:13" ht="12.75">
      <c r="A231" s="6">
        <v>38844</v>
      </c>
      <c r="B231" s="9">
        <v>111000</v>
      </c>
      <c r="C231" s="9">
        <v>911583.4350921967</v>
      </c>
      <c r="D231" s="11">
        <f t="shared" si="18"/>
        <v>0.12176614419147883</v>
      </c>
      <c r="E231" s="11">
        <v>0.1347</v>
      </c>
      <c r="F231" s="11">
        <f t="shared" si="19"/>
        <v>0.01293385580852116</v>
      </c>
      <c r="G231" s="9">
        <f t="shared" si="20"/>
        <v>11790.28870691888</v>
      </c>
      <c r="H231" s="11">
        <v>0.878682829138165</v>
      </c>
      <c r="I231" s="9">
        <f t="shared" si="21"/>
        <v>107.89371827168756</v>
      </c>
      <c r="J231" s="9">
        <f t="shared" si="22"/>
        <v>97.53379403433631</v>
      </c>
      <c r="K231" s="39">
        <f t="shared" si="23"/>
        <v>10.359924237351251</v>
      </c>
      <c r="L231" s="20"/>
      <c r="M231" s="20"/>
    </row>
    <row r="232" spans="1:13" ht="12.75">
      <c r="A232" s="6">
        <v>38845</v>
      </c>
      <c r="B232" s="9">
        <v>113000</v>
      </c>
      <c r="C232" s="9">
        <v>928652.13399753</v>
      </c>
      <c r="D232" s="11">
        <f t="shared" si="18"/>
        <v>0.12168173190274557</v>
      </c>
      <c r="E232" s="11">
        <v>0.1347</v>
      </c>
      <c r="F232" s="11">
        <f t="shared" si="19"/>
        <v>0.013018268097254412</v>
      </c>
      <c r="G232" s="9">
        <f t="shared" si="20"/>
        <v>12089.442449467275</v>
      </c>
      <c r="H232" s="11">
        <v>0.878682829138165</v>
      </c>
      <c r="I232" s="9">
        <f t="shared" si="21"/>
        <v>109.91394518681356</v>
      </c>
      <c r="J232" s="9">
        <f t="shared" si="22"/>
        <v>99.29115969261264</v>
      </c>
      <c r="K232" s="39">
        <f t="shared" si="23"/>
        <v>10.622785494200926</v>
      </c>
      <c r="L232" s="20"/>
      <c r="M232" s="20"/>
    </row>
    <row r="233" spans="1:13" ht="12.75">
      <c r="A233" s="6">
        <v>38846</v>
      </c>
      <c r="B233" s="9">
        <v>118000</v>
      </c>
      <c r="C233" s="9">
        <v>962863.7812698603</v>
      </c>
      <c r="D233" s="11">
        <f t="shared" si="18"/>
        <v>0.12255108385568023</v>
      </c>
      <c r="E233" s="11">
        <v>0.1347</v>
      </c>
      <c r="F233" s="11">
        <f t="shared" si="19"/>
        <v>0.01214891614431976</v>
      </c>
      <c r="G233" s="9">
        <f t="shared" si="20"/>
        <v>11697.751337050177</v>
      </c>
      <c r="H233" s="11">
        <v>0.878682829138165</v>
      </c>
      <c r="I233" s="9">
        <f t="shared" si="21"/>
        <v>113.96318707769747</v>
      </c>
      <c r="J233" s="9">
        <f t="shared" si="22"/>
        <v>103.68457383830346</v>
      </c>
      <c r="K233" s="39">
        <f t="shared" si="23"/>
        <v>10.278613239394005</v>
      </c>
      <c r="L233" s="20"/>
      <c r="M233" s="20"/>
    </row>
    <row r="234" spans="1:13" ht="12.75">
      <c r="A234" s="6">
        <v>38847</v>
      </c>
      <c r="B234" s="9">
        <v>131000</v>
      </c>
      <c r="C234" s="9">
        <v>1034330.9783141749</v>
      </c>
      <c r="D234" s="11">
        <f t="shared" si="18"/>
        <v>0.12665191582438434</v>
      </c>
      <c r="E234" s="11">
        <v>0.1347</v>
      </c>
      <c r="F234" s="11">
        <f t="shared" si="19"/>
        <v>0.008048084175615644</v>
      </c>
      <c r="G234" s="9">
        <f t="shared" si="20"/>
        <v>8324.382778919358</v>
      </c>
      <c r="H234" s="11">
        <v>0.878682829138165</v>
      </c>
      <c r="I234" s="9">
        <f t="shared" si="21"/>
        <v>122.42194282810951</v>
      </c>
      <c r="J234" s="9">
        <f t="shared" si="22"/>
        <v>115.1074506170996</v>
      </c>
      <c r="K234" s="39">
        <f t="shared" si="23"/>
        <v>7.314492211009906</v>
      </c>
      <c r="L234" s="20"/>
      <c r="M234" s="20"/>
    </row>
    <row r="235" spans="1:13" ht="12.75">
      <c r="A235" s="6">
        <v>38848</v>
      </c>
      <c r="B235" s="9">
        <v>117000</v>
      </c>
      <c r="C235" s="9">
        <v>993801.0934367828</v>
      </c>
      <c r="D235" s="11">
        <f t="shared" si="18"/>
        <v>0.1177297960051425</v>
      </c>
      <c r="E235" s="11">
        <v>0.1347</v>
      </c>
      <c r="F235" s="11">
        <f t="shared" si="19"/>
        <v>0.01697020399485749</v>
      </c>
      <c r="G235" s="9">
        <f t="shared" si="20"/>
        <v>16865.007285934636</v>
      </c>
      <c r="H235" s="11">
        <v>0.878682829138165</v>
      </c>
      <c r="I235" s="9">
        <f t="shared" si="21"/>
        <v>117.62488332460612</v>
      </c>
      <c r="J235" s="9">
        <f t="shared" si="22"/>
        <v>102.80589100916531</v>
      </c>
      <c r="K235" s="39">
        <f t="shared" si="23"/>
        <v>14.81899231544081</v>
      </c>
      <c r="L235" s="20"/>
      <c r="M235" s="20"/>
    </row>
    <row r="236" spans="1:13" ht="12.75">
      <c r="A236" s="6">
        <v>38849</v>
      </c>
      <c r="B236" s="9">
        <v>121000</v>
      </c>
      <c r="C236" s="9">
        <v>1015989.4916549512</v>
      </c>
      <c r="D236" s="11">
        <f t="shared" si="18"/>
        <v>0.11909571997925135</v>
      </c>
      <c r="E236" s="11">
        <v>0.1347</v>
      </c>
      <c r="F236" s="11">
        <f t="shared" si="19"/>
        <v>0.015604280020748637</v>
      </c>
      <c r="G236" s="9">
        <f t="shared" si="20"/>
        <v>15853.78452592192</v>
      </c>
      <c r="H236" s="11">
        <v>0.878682829138165</v>
      </c>
      <c r="I236" s="9">
        <f t="shared" si="21"/>
        <v>120.25107056550189</v>
      </c>
      <c r="J236" s="9">
        <f t="shared" si="22"/>
        <v>106.32062232571796</v>
      </c>
      <c r="K236" s="39">
        <f t="shared" si="23"/>
        <v>13.930448239783928</v>
      </c>
      <c r="L236" s="20"/>
      <c r="M236" s="20"/>
    </row>
    <row r="237" spans="1:13" ht="12.75">
      <c r="A237" s="6">
        <v>38850</v>
      </c>
      <c r="B237" s="9">
        <v>121000</v>
      </c>
      <c r="C237" s="9">
        <v>998879.8613778962</v>
      </c>
      <c r="D237" s="11">
        <f t="shared" si="18"/>
        <v>0.12113568876349914</v>
      </c>
      <c r="E237" s="11">
        <v>0.1347</v>
      </c>
      <c r="F237" s="11">
        <f t="shared" si="19"/>
        <v>0.013564311236500842</v>
      </c>
      <c r="G237" s="9">
        <f t="shared" si="20"/>
        <v>13549.1173276026</v>
      </c>
      <c r="H237" s="11">
        <v>0.878682829138165</v>
      </c>
      <c r="I237" s="9">
        <f t="shared" si="21"/>
        <v>118.22599907146076</v>
      </c>
      <c r="J237" s="9">
        <f t="shared" si="22"/>
        <v>106.32062232571796</v>
      </c>
      <c r="K237" s="39">
        <f t="shared" si="23"/>
        <v>11.9053767457428</v>
      </c>
      <c r="L237" s="20"/>
      <c r="M237" s="20"/>
    </row>
    <row r="238" spans="1:13" ht="12.75">
      <c r="A238" s="6">
        <v>38851</v>
      </c>
      <c r="B238" s="9">
        <v>118000</v>
      </c>
      <c r="C238" s="9">
        <v>936330.5869528789</v>
      </c>
      <c r="D238" s="11">
        <f t="shared" si="18"/>
        <v>0.12602386554946365</v>
      </c>
      <c r="E238" s="11">
        <v>0.1347</v>
      </c>
      <c r="F238" s="11">
        <f t="shared" si="19"/>
        <v>0.008676134450536332</v>
      </c>
      <c r="G238" s="9">
        <f t="shared" si="20"/>
        <v>8123.730062552777</v>
      </c>
      <c r="H238" s="11">
        <v>0.878682829138165</v>
      </c>
      <c r="I238" s="9">
        <f t="shared" si="21"/>
        <v>110.8227559528221</v>
      </c>
      <c r="J238" s="9">
        <f t="shared" si="22"/>
        <v>103.68457383830345</v>
      </c>
      <c r="K238" s="39">
        <f t="shared" si="23"/>
        <v>7.138182114518656</v>
      </c>
      <c r="L238" s="20"/>
      <c r="M238" s="20"/>
    </row>
    <row r="239" spans="1:13" ht="12.75">
      <c r="A239" s="6">
        <v>38852</v>
      </c>
      <c r="B239" s="9">
        <v>152000</v>
      </c>
      <c r="C239" s="9">
        <v>1299145.3010007744</v>
      </c>
      <c r="D239" s="11">
        <f t="shared" si="18"/>
        <v>0.11699999983289737</v>
      </c>
      <c r="E239" s="11">
        <v>0.1347</v>
      </c>
      <c r="F239" s="11">
        <f t="shared" si="19"/>
        <v>0.017700000167102617</v>
      </c>
      <c r="G239" s="9">
        <f t="shared" si="20"/>
        <v>22994.872044804288</v>
      </c>
      <c r="H239" s="11">
        <v>0.878682829138165</v>
      </c>
      <c r="I239" s="9">
        <f t="shared" si="21"/>
        <v>153.76498925299984</v>
      </c>
      <c r="J239" s="9">
        <f t="shared" si="22"/>
        <v>133.55979002900108</v>
      </c>
      <c r="K239" s="39">
        <f t="shared" si="23"/>
        <v>20.20519922399876</v>
      </c>
      <c r="L239" s="20"/>
      <c r="M239" s="20"/>
    </row>
    <row r="240" spans="1:13" ht="12.75">
      <c r="A240" s="6">
        <v>38853</v>
      </c>
      <c r="B240" s="9">
        <v>167000</v>
      </c>
      <c r="C240" s="9">
        <v>1419312.8321067786</v>
      </c>
      <c r="D240" s="11">
        <f t="shared" si="18"/>
        <v>0.11766257319896911</v>
      </c>
      <c r="E240" s="11">
        <v>0.1347</v>
      </c>
      <c r="F240" s="11">
        <f t="shared" si="19"/>
        <v>0.017037426801030875</v>
      </c>
      <c r="G240" s="9">
        <f t="shared" si="20"/>
        <v>24181.438484783066</v>
      </c>
      <c r="H240" s="11">
        <v>0.878682829138165</v>
      </c>
      <c r="I240" s="9">
        <f t="shared" si="21"/>
        <v>167.98784724651324</v>
      </c>
      <c r="J240" s="9">
        <f t="shared" si="22"/>
        <v>146.74003246607356</v>
      </c>
      <c r="K240" s="39">
        <f t="shared" si="23"/>
        <v>21.247814780439683</v>
      </c>
      <c r="L240" s="20"/>
      <c r="M240" s="20"/>
    </row>
    <row r="241" spans="1:13" ht="12.75">
      <c r="A241" s="6">
        <v>38854</v>
      </c>
      <c r="B241" s="9">
        <v>125000</v>
      </c>
      <c r="C241" s="9">
        <v>1019496.7314902754</v>
      </c>
      <c r="D241" s="11">
        <f t="shared" si="18"/>
        <v>0.12260951520391641</v>
      </c>
      <c r="E241" s="11">
        <v>0.1347</v>
      </c>
      <c r="F241" s="11">
        <f t="shared" si="19"/>
        <v>0.012090484796083573</v>
      </c>
      <c r="G241" s="9">
        <f t="shared" si="20"/>
        <v>12326.209731740071</v>
      </c>
      <c r="H241" s="11">
        <v>0.878682829138165</v>
      </c>
      <c r="I241" s="9">
        <f t="shared" si="21"/>
        <v>120.66618248190639</v>
      </c>
      <c r="J241" s="9">
        <f t="shared" si="22"/>
        <v>109.83535364227062</v>
      </c>
      <c r="K241" s="39">
        <f t="shared" si="23"/>
        <v>10.830828839635771</v>
      </c>
      <c r="L241" s="20"/>
      <c r="M241" s="20"/>
    </row>
    <row r="242" spans="1:13" ht="12.75">
      <c r="A242" s="6">
        <v>38855</v>
      </c>
      <c r="B242" s="9">
        <v>119000</v>
      </c>
      <c r="C242" s="9">
        <v>970168.752969825</v>
      </c>
      <c r="D242" s="11">
        <f t="shared" si="18"/>
        <v>0.12265907311045014</v>
      </c>
      <c r="E242" s="11">
        <v>0.1347</v>
      </c>
      <c r="F242" s="11">
        <f t="shared" si="19"/>
        <v>0.012040926889549844</v>
      </c>
      <c r="G242" s="9">
        <f t="shared" si="20"/>
        <v>11681.731025035406</v>
      </c>
      <c r="H242" s="11">
        <v>0.878682829138165</v>
      </c>
      <c r="I242" s="9">
        <f t="shared" si="21"/>
        <v>114.82779313375082</v>
      </c>
      <c r="J242" s="9">
        <f t="shared" si="22"/>
        <v>104.56325666744164</v>
      </c>
      <c r="K242" s="39">
        <f t="shared" si="23"/>
        <v>10.264536466309181</v>
      </c>
      <c r="L242" s="20"/>
      <c r="M242" s="20"/>
    </row>
    <row r="243" spans="1:13" ht="12.75">
      <c r="A243" s="6">
        <v>38856</v>
      </c>
      <c r="B243" s="9">
        <v>121000</v>
      </c>
      <c r="C243" s="9">
        <v>978685.4775389154</v>
      </c>
      <c r="D243" s="11">
        <f t="shared" si="18"/>
        <v>0.12363522579723647</v>
      </c>
      <c r="E243" s="11">
        <v>0.1347</v>
      </c>
      <c r="F243" s="11">
        <f t="shared" si="19"/>
        <v>0.011064774202763514</v>
      </c>
      <c r="G243" s="9">
        <f t="shared" si="20"/>
        <v>10828.933824491882</v>
      </c>
      <c r="H243" s="11">
        <v>0.878682829138165</v>
      </c>
      <c r="I243" s="9">
        <f t="shared" si="21"/>
        <v>115.83582053517246</v>
      </c>
      <c r="J243" s="9">
        <f t="shared" si="22"/>
        <v>106.32062232571796</v>
      </c>
      <c r="K243" s="39">
        <f t="shared" si="23"/>
        <v>9.515198209454496</v>
      </c>
      <c r="L243" s="20"/>
      <c r="M243" s="20"/>
    </row>
    <row r="244" spans="1:13" ht="12.75">
      <c r="A244" s="6">
        <v>38857</v>
      </c>
      <c r="B244" s="9">
        <v>119000</v>
      </c>
      <c r="C244" s="9">
        <v>991211.4658689747</v>
      </c>
      <c r="D244" s="11">
        <f t="shared" si="18"/>
        <v>0.12005510841793497</v>
      </c>
      <c r="E244" s="11">
        <v>0.1347</v>
      </c>
      <c r="F244" s="11">
        <f t="shared" si="19"/>
        <v>0.014644891582065014</v>
      </c>
      <c r="G244" s="9">
        <f t="shared" si="20"/>
        <v>14516.184452550871</v>
      </c>
      <c r="H244" s="11">
        <v>0.878682829138165</v>
      </c>
      <c r="I244" s="9">
        <f t="shared" si="21"/>
        <v>117.31837869050047</v>
      </c>
      <c r="J244" s="9">
        <f t="shared" si="22"/>
        <v>104.56325666744164</v>
      </c>
      <c r="K244" s="39">
        <f t="shared" si="23"/>
        <v>12.755122023058831</v>
      </c>
      <c r="L244" s="20"/>
      <c r="M244" s="20"/>
    </row>
    <row r="245" spans="1:13" ht="12.75">
      <c r="A245" s="6">
        <v>38858</v>
      </c>
      <c r="B245" s="9">
        <v>116000</v>
      </c>
      <c r="C245" s="9">
        <v>988200.2812660979</v>
      </c>
      <c r="D245" s="11">
        <f t="shared" si="18"/>
        <v>0.11738511129685063</v>
      </c>
      <c r="E245" s="11">
        <v>0.1347</v>
      </c>
      <c r="F245" s="11">
        <f t="shared" si="19"/>
        <v>0.01731488870314936</v>
      </c>
      <c r="G245" s="9">
        <f t="shared" si="20"/>
        <v>17110.57788654338</v>
      </c>
      <c r="H245" s="11">
        <v>0.878682829138165</v>
      </c>
      <c r="I245" s="9">
        <f t="shared" si="21"/>
        <v>116.961979165564</v>
      </c>
      <c r="J245" s="9">
        <f t="shared" si="22"/>
        <v>101.92720818002714</v>
      </c>
      <c r="K245" s="39">
        <f t="shared" si="23"/>
        <v>15.034770985536866</v>
      </c>
      <c r="L245" s="20"/>
      <c r="M245" s="20"/>
    </row>
    <row r="246" spans="1:13" ht="12.75">
      <c r="A246" s="6">
        <v>38859</v>
      </c>
      <c r="B246" s="9">
        <v>119000</v>
      </c>
      <c r="C246" s="9">
        <v>1001762.381039941</v>
      </c>
      <c r="D246" s="11">
        <f t="shared" si="18"/>
        <v>0.11879064561843972</v>
      </c>
      <c r="E246" s="11">
        <v>0.1347</v>
      </c>
      <c r="F246" s="11">
        <f t="shared" si="19"/>
        <v>0.01590935438156027</v>
      </c>
      <c r="G246" s="9">
        <f t="shared" si="20"/>
        <v>15937.392726080034</v>
      </c>
      <c r="H246" s="11">
        <v>0.878682829138165</v>
      </c>
      <c r="I246" s="9">
        <f t="shared" si="21"/>
        <v>118.56716999707965</v>
      </c>
      <c r="J246" s="9">
        <f t="shared" si="22"/>
        <v>104.56325666744164</v>
      </c>
      <c r="K246" s="39">
        <f t="shared" si="23"/>
        <v>14.00391332963801</v>
      </c>
      <c r="L246" s="20"/>
      <c r="M246" s="20"/>
    </row>
    <row r="247" spans="1:13" ht="12.75">
      <c r="A247" s="6">
        <v>38860</v>
      </c>
      <c r="B247" s="9">
        <v>119000</v>
      </c>
      <c r="C247" s="9">
        <v>998919.7941037026</v>
      </c>
      <c r="D247" s="11">
        <f t="shared" si="18"/>
        <v>0.11912868350634169</v>
      </c>
      <c r="E247" s="11">
        <v>0.1347</v>
      </c>
      <c r="F247" s="11">
        <f t="shared" si="19"/>
        <v>0.015571316493658297</v>
      </c>
      <c r="G247" s="9">
        <f t="shared" si="20"/>
        <v>15554.496265768734</v>
      </c>
      <c r="H247" s="11">
        <v>0.878682829138165</v>
      </c>
      <c r="I247" s="9">
        <f t="shared" si="21"/>
        <v>118.23072545206634</v>
      </c>
      <c r="J247" s="9">
        <f t="shared" si="22"/>
        <v>104.56325666744164</v>
      </c>
      <c r="K247" s="39">
        <f t="shared" si="23"/>
        <v>13.667468784624702</v>
      </c>
      <c r="L247" s="20"/>
      <c r="M247" s="20"/>
    </row>
    <row r="248" spans="1:13" ht="12.75">
      <c r="A248" s="6">
        <v>38861</v>
      </c>
      <c r="B248" s="9">
        <v>116000</v>
      </c>
      <c r="C248" s="9">
        <v>971896.3349833286</v>
      </c>
      <c r="D248" s="11">
        <f t="shared" si="18"/>
        <v>0.11935429307076233</v>
      </c>
      <c r="E248" s="11">
        <v>0.1347</v>
      </c>
      <c r="F248" s="11">
        <f t="shared" si="19"/>
        <v>0.01534570692923766</v>
      </c>
      <c r="G248" s="9">
        <f t="shared" si="20"/>
        <v>14914.43632225435</v>
      </c>
      <c r="H248" s="11">
        <v>0.878682829138165</v>
      </c>
      <c r="I248" s="9">
        <f t="shared" si="21"/>
        <v>115.0322672826666</v>
      </c>
      <c r="J248" s="9">
        <f t="shared" si="22"/>
        <v>101.92720818002714</v>
      </c>
      <c r="K248" s="39">
        <f t="shared" si="23"/>
        <v>13.105059102639459</v>
      </c>
      <c r="L248" s="20"/>
      <c r="M248" s="20"/>
    </row>
    <row r="249" spans="1:13" ht="12.75">
      <c r="A249" s="6">
        <v>38862</v>
      </c>
      <c r="B249" s="9">
        <v>120000</v>
      </c>
      <c r="C249" s="9">
        <v>991990.1566624693</v>
      </c>
      <c r="D249" s="11">
        <f t="shared" si="18"/>
        <v>0.12096894227634028</v>
      </c>
      <c r="E249" s="11">
        <v>0.1347</v>
      </c>
      <c r="F249" s="11">
        <f t="shared" si="19"/>
        <v>0.013731057723659706</v>
      </c>
      <c r="G249" s="9">
        <f t="shared" si="20"/>
        <v>13621.0741024346</v>
      </c>
      <c r="H249" s="11">
        <v>0.878682829138165</v>
      </c>
      <c r="I249" s="9">
        <f t="shared" si="21"/>
        <v>117.41054342480761</v>
      </c>
      <c r="J249" s="9">
        <f t="shared" si="22"/>
        <v>105.44193949657979</v>
      </c>
      <c r="K249" s="39">
        <f t="shared" si="23"/>
        <v>11.968603928227822</v>
      </c>
      <c r="L249" s="20"/>
      <c r="M249" s="20"/>
    </row>
    <row r="250" spans="1:13" ht="12.75">
      <c r="A250" s="6">
        <v>38863</v>
      </c>
      <c r="B250" s="9">
        <v>120000</v>
      </c>
      <c r="C250" s="9">
        <v>990694.3039917463</v>
      </c>
      <c r="D250" s="11">
        <f t="shared" si="18"/>
        <v>0.12112717264699217</v>
      </c>
      <c r="E250" s="11">
        <v>0.1347</v>
      </c>
      <c r="F250" s="11">
        <f t="shared" si="19"/>
        <v>0.013572827353007813</v>
      </c>
      <c r="G250" s="9">
        <f t="shared" si="20"/>
        <v>13446.522747688212</v>
      </c>
      <c r="H250" s="11">
        <v>0.878682829138165</v>
      </c>
      <c r="I250" s="9">
        <f t="shared" si="21"/>
        <v>117.25716814658917</v>
      </c>
      <c r="J250" s="9">
        <f t="shared" si="22"/>
        <v>105.44193949657979</v>
      </c>
      <c r="K250" s="39">
        <f t="shared" si="23"/>
        <v>11.815228650009374</v>
      </c>
      <c r="L250" s="20"/>
      <c r="M250" s="20"/>
    </row>
    <row r="251" spans="1:13" ht="12.75">
      <c r="A251" s="6">
        <v>38864</v>
      </c>
      <c r="B251" s="9">
        <v>116000</v>
      </c>
      <c r="C251" s="9">
        <v>974001.8470613213</v>
      </c>
      <c r="D251" s="11">
        <f t="shared" si="18"/>
        <v>0.11909628339000149</v>
      </c>
      <c r="E251" s="11">
        <v>0.1347</v>
      </c>
      <c r="F251" s="11">
        <f t="shared" si="19"/>
        <v>0.0156037166099985</v>
      </c>
      <c r="G251" s="9">
        <f t="shared" si="20"/>
        <v>15198.048799159957</v>
      </c>
      <c r="H251" s="11">
        <v>0.878682829138165</v>
      </c>
      <c r="I251" s="9">
        <f t="shared" si="21"/>
        <v>115.2814726962529</v>
      </c>
      <c r="J251" s="9">
        <f t="shared" si="22"/>
        <v>101.92720818002714</v>
      </c>
      <c r="K251" s="39">
        <f t="shared" si="23"/>
        <v>13.354264516225768</v>
      </c>
      <c r="L251" s="20"/>
      <c r="M251" s="20"/>
    </row>
    <row r="252" spans="1:13" ht="12.75">
      <c r="A252" s="6">
        <v>38865</v>
      </c>
      <c r="B252" s="9">
        <v>119000</v>
      </c>
      <c r="C252" s="9">
        <v>969692.901487601</v>
      </c>
      <c r="D252" s="11">
        <f t="shared" si="18"/>
        <v>0.12271926484915245</v>
      </c>
      <c r="E252" s="11">
        <v>0.1347</v>
      </c>
      <c r="F252" s="11">
        <f t="shared" si="19"/>
        <v>0.011980735150847535</v>
      </c>
      <c r="G252" s="9">
        <f t="shared" si="20"/>
        <v>11617.633830379837</v>
      </c>
      <c r="H252" s="11">
        <v>0.878682829138165</v>
      </c>
      <c r="I252" s="9">
        <f t="shared" si="21"/>
        <v>114.77147202941104</v>
      </c>
      <c r="J252" s="9">
        <f t="shared" si="22"/>
        <v>104.56325666744164</v>
      </c>
      <c r="K252" s="39">
        <f t="shared" si="23"/>
        <v>10.208215361969408</v>
      </c>
      <c r="L252" s="20"/>
      <c r="M252" s="20"/>
    </row>
    <row r="253" spans="1:13" ht="12.75">
      <c r="A253" s="6">
        <v>38866</v>
      </c>
      <c r="B253" s="9">
        <v>117000</v>
      </c>
      <c r="C253" s="9">
        <v>975154.4687436298</v>
      </c>
      <c r="D253" s="11">
        <f t="shared" si="18"/>
        <v>0.11998099147383343</v>
      </c>
      <c r="E253" s="11">
        <v>0.1347</v>
      </c>
      <c r="F253" s="11">
        <f t="shared" si="19"/>
        <v>0.01471900852616656</v>
      </c>
      <c r="G253" s="9">
        <f t="shared" si="20"/>
        <v>14353.30693976691</v>
      </c>
      <c r="H253" s="11">
        <v>0.878682829138165</v>
      </c>
      <c r="I253" s="9">
        <f t="shared" si="21"/>
        <v>115.41789535848815</v>
      </c>
      <c r="J253" s="9">
        <f t="shared" si="22"/>
        <v>102.80589100916531</v>
      </c>
      <c r="K253" s="39">
        <f t="shared" si="23"/>
        <v>12.612004349322845</v>
      </c>
      <c r="L253" s="20"/>
      <c r="M253" s="20"/>
    </row>
    <row r="254" spans="1:13" ht="12.75">
      <c r="A254" s="6">
        <v>38867</v>
      </c>
      <c r="B254" s="9">
        <v>121000</v>
      </c>
      <c r="C254" s="9">
        <v>992044.9651215181</v>
      </c>
      <c r="D254" s="11">
        <f t="shared" si="18"/>
        <v>0.12197027781414968</v>
      </c>
      <c r="E254" s="11">
        <v>0.1347</v>
      </c>
      <c r="F254" s="11">
        <f t="shared" si="19"/>
        <v>0.012729722185850306</v>
      </c>
      <c r="G254" s="9">
        <f t="shared" si="20"/>
        <v>12628.456801868482</v>
      </c>
      <c r="H254" s="11">
        <v>0.878682829138165</v>
      </c>
      <c r="I254" s="9">
        <f t="shared" si="21"/>
        <v>117.41703047603286</v>
      </c>
      <c r="J254" s="9">
        <f t="shared" si="22"/>
        <v>106.32062232571796</v>
      </c>
      <c r="K254" s="39">
        <f t="shared" si="23"/>
        <v>11.0964081503149</v>
      </c>
      <c r="L254" s="20"/>
      <c r="M254" s="20"/>
    </row>
    <row r="255" spans="1:13" ht="12.75">
      <c r="A255" s="6">
        <v>38868</v>
      </c>
      <c r="B255" s="9">
        <v>126000</v>
      </c>
      <c r="C255" s="9">
        <v>1019004.2262315162</v>
      </c>
      <c r="D255" s="11">
        <f t="shared" si="18"/>
        <v>0.12365012504999463</v>
      </c>
      <c r="E255" s="11">
        <v>0.1347</v>
      </c>
      <c r="F255" s="11">
        <f t="shared" si="19"/>
        <v>0.011049874950005353</v>
      </c>
      <c r="G255" s="9">
        <f t="shared" si="20"/>
        <v>11259.869273385219</v>
      </c>
      <c r="H255" s="11">
        <v>0.878682829138165</v>
      </c>
      <c r="I255" s="9">
        <f t="shared" si="21"/>
        <v>120.6078902602728</v>
      </c>
      <c r="J255" s="9">
        <f t="shared" si="22"/>
        <v>110.71403647140879</v>
      </c>
      <c r="K255" s="39">
        <f t="shared" si="23"/>
        <v>9.893853788864007</v>
      </c>
      <c r="L255" s="20"/>
      <c r="M255" s="20"/>
    </row>
    <row r="256" spans="1:13" ht="12.75">
      <c r="A256" s="6">
        <v>38869</v>
      </c>
      <c r="B256" s="9">
        <v>120000</v>
      </c>
      <c r="C256" s="9">
        <v>991744.2181816155</v>
      </c>
      <c r="D256" s="11">
        <f t="shared" si="18"/>
        <v>0.12099894085596244</v>
      </c>
      <c r="E256" s="11">
        <v>0.1347</v>
      </c>
      <c r="F256" s="11">
        <f t="shared" si="19"/>
        <v>0.013701059144037547</v>
      </c>
      <c r="G256" s="9">
        <f t="shared" si="20"/>
        <v>13587.94618906359</v>
      </c>
      <c r="H256" s="11">
        <v>0.878682829138165</v>
      </c>
      <c r="I256" s="9">
        <f t="shared" si="21"/>
        <v>117.38143449616335</v>
      </c>
      <c r="J256" s="9">
        <f t="shared" si="22"/>
        <v>105.44193949657979</v>
      </c>
      <c r="K256" s="39">
        <f t="shared" si="23"/>
        <v>11.939494999583559</v>
      </c>
      <c r="L256" s="20"/>
      <c r="M256" s="20"/>
    </row>
    <row r="257" spans="1:13" ht="12.75">
      <c r="A257" s="6">
        <v>38870</v>
      </c>
      <c r="B257" s="9">
        <v>118000</v>
      </c>
      <c r="C257" s="9">
        <v>1044331.2144707915</v>
      </c>
      <c r="D257" s="11">
        <f t="shared" si="18"/>
        <v>0.11299097294510706</v>
      </c>
      <c r="E257" s="11">
        <v>0.1347</v>
      </c>
      <c r="F257" s="11">
        <f t="shared" si="19"/>
        <v>0.02170902705489293</v>
      </c>
      <c r="G257" s="9">
        <f t="shared" si="20"/>
        <v>22671.414589215605</v>
      </c>
      <c r="H257" s="11">
        <v>0.878682829138165</v>
      </c>
      <c r="I257" s="9">
        <f t="shared" si="21"/>
        <v>123.6055565501197</v>
      </c>
      <c r="J257" s="9">
        <f t="shared" si="22"/>
        <v>103.68457383830346</v>
      </c>
      <c r="K257" s="39">
        <f t="shared" si="23"/>
        <v>19.920982711816237</v>
      </c>
      <c r="L257" s="20"/>
      <c r="M257" s="20"/>
    </row>
    <row r="258" spans="1:13" ht="12.75">
      <c r="A258" s="6">
        <v>38871</v>
      </c>
      <c r="B258" s="9">
        <v>118000</v>
      </c>
      <c r="C258" s="9">
        <v>1007316.6902878395</v>
      </c>
      <c r="D258" s="11">
        <f t="shared" si="18"/>
        <v>0.11714290166906859</v>
      </c>
      <c r="E258" s="11">
        <v>0.1347</v>
      </c>
      <c r="F258" s="11">
        <f t="shared" si="19"/>
        <v>0.0175570983309314</v>
      </c>
      <c r="G258" s="9">
        <f t="shared" si="20"/>
        <v>17685.55818177197</v>
      </c>
      <c r="H258" s="11">
        <v>0.878682829138165</v>
      </c>
      <c r="I258" s="9">
        <f t="shared" si="21"/>
        <v>119.2245701363505</v>
      </c>
      <c r="J258" s="9">
        <f t="shared" si="22"/>
        <v>103.68457383830346</v>
      </c>
      <c r="K258" s="39">
        <f t="shared" si="23"/>
        <v>15.53999629804703</v>
      </c>
      <c r="L258" s="20"/>
      <c r="M258" s="20"/>
    </row>
    <row r="259" spans="1:13" ht="12.75">
      <c r="A259" s="6">
        <v>38872</v>
      </c>
      <c r="B259" s="9">
        <v>118000</v>
      </c>
      <c r="C259" s="9">
        <v>1002578.9403437943</v>
      </c>
      <c r="D259" s="11">
        <f t="shared" si="18"/>
        <v>0.11769646783078909</v>
      </c>
      <c r="E259" s="11">
        <v>0.1347</v>
      </c>
      <c r="F259" s="11">
        <f t="shared" si="19"/>
        <v>0.017003532169210897</v>
      </c>
      <c r="G259" s="9">
        <f t="shared" si="20"/>
        <v>17047.38326430908</v>
      </c>
      <c r="H259" s="11">
        <v>0.878682829138165</v>
      </c>
      <c r="I259" s="9">
        <f t="shared" si="21"/>
        <v>118.66381679438918</v>
      </c>
      <c r="J259" s="9">
        <f t="shared" si="22"/>
        <v>103.68457383830346</v>
      </c>
      <c r="K259" s="39">
        <f t="shared" si="23"/>
        <v>14.979242956085713</v>
      </c>
      <c r="L259" s="20"/>
      <c r="M259" s="20"/>
    </row>
    <row r="260" spans="1:13" ht="12.75">
      <c r="A260" s="6">
        <v>38873</v>
      </c>
      <c r="B260" s="9">
        <v>124000</v>
      </c>
      <c r="C260" s="9">
        <v>994500.1176927091</v>
      </c>
      <c r="D260" s="11">
        <f t="shared" si="18"/>
        <v>0.12468575698883406</v>
      </c>
      <c r="E260" s="11">
        <v>0.1347</v>
      </c>
      <c r="F260" s="11">
        <f t="shared" si="19"/>
        <v>0.010014243011165921</v>
      </c>
      <c r="G260" s="9">
        <f t="shared" si="20"/>
        <v>9959.165853207898</v>
      </c>
      <c r="H260" s="11">
        <v>0.878682829138165</v>
      </c>
      <c r="I260" s="9">
        <f t="shared" si="21"/>
        <v>117.70761884088537</v>
      </c>
      <c r="J260" s="9">
        <f t="shared" si="22"/>
        <v>108.95667081313246</v>
      </c>
      <c r="K260" s="39">
        <f t="shared" si="23"/>
        <v>8.750948027752912</v>
      </c>
      <c r="L260" s="20"/>
      <c r="M260" s="20"/>
    </row>
    <row r="261" spans="1:13" ht="12.75">
      <c r="A261" s="6">
        <v>38874</v>
      </c>
      <c r="B261" s="9">
        <v>125000</v>
      </c>
      <c r="C261" s="9">
        <v>1002749.4415377767</v>
      </c>
      <c r="D261" s="11">
        <f aca="true" t="shared" si="24" ref="D261:D324">B261/C261</f>
        <v>0.12465726214547172</v>
      </c>
      <c r="E261" s="11">
        <v>0.1347</v>
      </c>
      <c r="F261" s="11">
        <f aca="true" t="shared" si="25" ref="F261:F324">E261-D261</f>
        <v>0.010042737854528264</v>
      </c>
      <c r="G261" s="9">
        <f aca="true" t="shared" si="26" ref="G261:G324">C261*F261</f>
        <v>10070.349775138506</v>
      </c>
      <c r="H261" s="11">
        <v>0.878682829138165</v>
      </c>
      <c r="I261" s="9">
        <f aca="true" t="shared" si="27" ref="I261:I324">E261*C261*H261/1000</f>
        <v>118.68399707310022</v>
      </c>
      <c r="J261" s="9">
        <f aca="true" t="shared" si="28" ref="J261:J324">C261*D261*H261/1000</f>
        <v>109.83535364227062</v>
      </c>
      <c r="K261" s="39">
        <f aca="true" t="shared" si="29" ref="K261:K324">(I261-J261)</f>
        <v>8.848643430829597</v>
      </c>
      <c r="L261" s="20"/>
      <c r="M261" s="20"/>
    </row>
    <row r="262" spans="1:13" ht="12.75">
      <c r="A262" s="6">
        <v>38875</v>
      </c>
      <c r="B262" s="9">
        <v>121000</v>
      </c>
      <c r="C262" s="9">
        <v>993212.8595296885</v>
      </c>
      <c r="D262" s="11">
        <f t="shared" si="24"/>
        <v>0.12182685598462406</v>
      </c>
      <c r="E262" s="11">
        <v>0.1347</v>
      </c>
      <c r="F262" s="11">
        <f t="shared" si="25"/>
        <v>0.012873144015375926</v>
      </c>
      <c r="G262" s="9">
        <f t="shared" si="26"/>
        <v>12785.77217864902</v>
      </c>
      <c r="H262" s="11">
        <v>0.878682829138165</v>
      </c>
      <c r="I262" s="9">
        <f t="shared" si="27"/>
        <v>117.55526079636932</v>
      </c>
      <c r="J262" s="9">
        <f t="shared" si="28"/>
        <v>106.32062232571796</v>
      </c>
      <c r="K262" s="39">
        <f t="shared" si="29"/>
        <v>11.234638470651362</v>
      </c>
      <c r="L262" s="20"/>
      <c r="M262" s="20"/>
    </row>
    <row r="263" spans="1:13" ht="12.75">
      <c r="A263" s="6">
        <v>38876</v>
      </c>
      <c r="B263" s="9">
        <v>118000</v>
      </c>
      <c r="C263" s="9">
        <v>968625.4307474312</v>
      </c>
      <c r="D263" s="11">
        <f t="shared" si="24"/>
        <v>0.12182211642837659</v>
      </c>
      <c r="E263" s="11">
        <v>0.1347</v>
      </c>
      <c r="F263" s="11">
        <f t="shared" si="25"/>
        <v>0.012877883571623394</v>
      </c>
      <c r="G263" s="9">
        <f t="shared" si="26"/>
        <v>12473.845521678979</v>
      </c>
      <c r="H263" s="11">
        <v>0.878682829138165</v>
      </c>
      <c r="I263" s="9">
        <f t="shared" si="27"/>
        <v>114.64512771152478</v>
      </c>
      <c r="J263" s="9">
        <f t="shared" si="28"/>
        <v>103.68457383830346</v>
      </c>
      <c r="K263" s="39">
        <f t="shared" si="29"/>
        <v>10.960553873221315</v>
      </c>
      <c r="L263" s="20"/>
      <c r="M263" s="20"/>
    </row>
    <row r="264" spans="1:13" ht="12.75">
      <c r="A264" s="6">
        <v>38877</v>
      </c>
      <c r="B264" s="9">
        <v>118000</v>
      </c>
      <c r="C264" s="9">
        <v>1018089.4343850045</v>
      </c>
      <c r="D264" s="11">
        <f t="shared" si="24"/>
        <v>0.11590337352953678</v>
      </c>
      <c r="E264" s="11">
        <v>0.1347</v>
      </c>
      <c r="F264" s="11">
        <f t="shared" si="25"/>
        <v>0.018796626470463207</v>
      </c>
      <c r="G264" s="9">
        <f t="shared" si="26"/>
        <v>19136.646811660088</v>
      </c>
      <c r="H264" s="11">
        <v>0.878682829138165</v>
      </c>
      <c r="I264" s="9">
        <f t="shared" si="27"/>
        <v>120.4996167989908</v>
      </c>
      <c r="J264" s="9">
        <f t="shared" si="28"/>
        <v>103.68457383830346</v>
      </c>
      <c r="K264" s="39">
        <f t="shared" si="29"/>
        <v>16.815042960687336</v>
      </c>
      <c r="L264" s="20"/>
      <c r="M264" s="20"/>
    </row>
    <row r="265" spans="1:13" ht="12.75">
      <c r="A265" s="6">
        <v>38878</v>
      </c>
      <c r="B265" s="9">
        <v>125000</v>
      </c>
      <c r="C265" s="9">
        <v>1040214.015110608</v>
      </c>
      <c r="D265" s="11">
        <f t="shared" si="24"/>
        <v>0.12016757915601484</v>
      </c>
      <c r="E265" s="11">
        <v>0.1347</v>
      </c>
      <c r="F265" s="11">
        <f t="shared" si="25"/>
        <v>0.01453242084398515</v>
      </c>
      <c r="G265" s="9">
        <f t="shared" si="26"/>
        <v>15116.827835398883</v>
      </c>
      <c r="H265" s="11">
        <v>0.878682829138165</v>
      </c>
      <c r="I265" s="9">
        <f t="shared" si="27"/>
        <v>123.11825069227346</v>
      </c>
      <c r="J265" s="9">
        <f t="shared" si="28"/>
        <v>109.83535364227062</v>
      </c>
      <c r="K265" s="39">
        <f t="shared" si="29"/>
        <v>13.282897050002845</v>
      </c>
      <c r="L265" s="20"/>
      <c r="M265" s="20"/>
    </row>
    <row r="266" spans="1:13" ht="12.75">
      <c r="A266" s="6">
        <v>38879</v>
      </c>
      <c r="B266" s="9">
        <v>122000</v>
      </c>
      <c r="C266" s="9">
        <v>1032748.1857211408</v>
      </c>
      <c r="D266" s="11">
        <f t="shared" si="24"/>
        <v>0.11813141062534098</v>
      </c>
      <c r="E266" s="11">
        <v>0.1347</v>
      </c>
      <c r="F266" s="11">
        <f t="shared" si="25"/>
        <v>0.016568589374659007</v>
      </c>
      <c r="G266" s="9">
        <f t="shared" si="26"/>
        <v>17111.18061663766</v>
      </c>
      <c r="H266" s="11">
        <v>0.878682829138165</v>
      </c>
      <c r="I266" s="9">
        <f t="shared" si="27"/>
        <v>122.23460574897744</v>
      </c>
      <c r="J266" s="9">
        <f t="shared" si="28"/>
        <v>107.19930515485613</v>
      </c>
      <c r="K266" s="39">
        <f t="shared" si="29"/>
        <v>15.03530059412131</v>
      </c>
      <c r="L266" s="20"/>
      <c r="M266" s="20"/>
    </row>
    <row r="267" spans="1:13" ht="12.75">
      <c r="A267" s="6">
        <v>38880</v>
      </c>
      <c r="B267" s="9">
        <v>125000</v>
      </c>
      <c r="C267" s="9">
        <v>1042151.2432949708</v>
      </c>
      <c r="D267" s="11">
        <f t="shared" si="24"/>
        <v>0.11994420272895069</v>
      </c>
      <c r="E267" s="11">
        <v>0.1347</v>
      </c>
      <c r="F267" s="11">
        <f t="shared" si="25"/>
        <v>0.014755797271049295</v>
      </c>
      <c r="G267" s="9">
        <f t="shared" si="26"/>
        <v>15377.77247183256</v>
      </c>
      <c r="H267" s="11">
        <v>0.878682829138165</v>
      </c>
      <c r="I267" s="9">
        <f t="shared" si="27"/>
        <v>123.34753826366344</v>
      </c>
      <c r="J267" s="9">
        <f t="shared" si="28"/>
        <v>109.83535364227062</v>
      </c>
      <c r="K267" s="39">
        <f t="shared" si="29"/>
        <v>13.51218462139282</v>
      </c>
      <c r="L267" s="20"/>
      <c r="M267" s="20"/>
    </row>
    <row r="268" spans="1:13" ht="12.75">
      <c r="A268" s="6">
        <v>38881</v>
      </c>
      <c r="B268" s="9">
        <v>123000</v>
      </c>
      <c r="C268" s="9">
        <v>1040329.6121110586</v>
      </c>
      <c r="D268" s="11">
        <f t="shared" si="24"/>
        <v>0.11823175901953405</v>
      </c>
      <c r="E268" s="11">
        <v>0.1347</v>
      </c>
      <c r="F268" s="11">
        <f t="shared" si="25"/>
        <v>0.01646824098046594</v>
      </c>
      <c r="G268" s="9">
        <f t="shared" si="26"/>
        <v>17132.39875135957</v>
      </c>
      <c r="H268" s="11">
        <v>0.878682829138165</v>
      </c>
      <c r="I268" s="9">
        <f t="shared" si="27"/>
        <v>123.1319325887621</v>
      </c>
      <c r="J268" s="9">
        <f t="shared" si="28"/>
        <v>108.07798798399429</v>
      </c>
      <c r="K268" s="39">
        <f t="shared" si="29"/>
        <v>15.053944604767807</v>
      </c>
      <c r="L268" s="20"/>
      <c r="M268" s="20"/>
    </row>
    <row r="269" spans="1:13" ht="12.75">
      <c r="A269" s="6">
        <v>38882</v>
      </c>
      <c r="B269" s="9">
        <v>124000</v>
      </c>
      <c r="C269" s="9">
        <v>1045797.5706727345</v>
      </c>
      <c r="D269" s="11">
        <f t="shared" si="24"/>
        <v>0.11856979159000533</v>
      </c>
      <c r="E269" s="11">
        <v>0.1347</v>
      </c>
      <c r="F269" s="11">
        <f t="shared" si="25"/>
        <v>0.016130208409994656</v>
      </c>
      <c r="G269" s="9">
        <f t="shared" si="26"/>
        <v>16868.932769617324</v>
      </c>
      <c r="H269" s="11">
        <v>0.878682829138165</v>
      </c>
      <c r="I269" s="9">
        <f t="shared" si="27"/>
        <v>123.77911238368131</v>
      </c>
      <c r="J269" s="9">
        <f t="shared" si="28"/>
        <v>108.95667081313246</v>
      </c>
      <c r="K269" s="39">
        <f t="shared" si="29"/>
        <v>14.822441570548847</v>
      </c>
      <c r="L269" s="20"/>
      <c r="M269" s="20"/>
    </row>
    <row r="270" spans="1:13" ht="12.75">
      <c r="A270" s="6">
        <v>38883</v>
      </c>
      <c r="B270" s="9">
        <v>124000</v>
      </c>
      <c r="C270" s="9">
        <v>1056316.9655527365</v>
      </c>
      <c r="D270" s="11">
        <f t="shared" si="24"/>
        <v>0.11738900731857015</v>
      </c>
      <c r="E270" s="11">
        <v>0.1347</v>
      </c>
      <c r="F270" s="11">
        <f t="shared" si="25"/>
        <v>0.01731099268142984</v>
      </c>
      <c r="G270" s="9">
        <f t="shared" si="26"/>
        <v>18285.8952599536</v>
      </c>
      <c r="H270" s="11">
        <v>0.878682829138165</v>
      </c>
      <c r="I270" s="9">
        <f t="shared" si="27"/>
        <v>125.02417299347265</v>
      </c>
      <c r="J270" s="9">
        <f t="shared" si="28"/>
        <v>108.95667081313246</v>
      </c>
      <c r="K270" s="39">
        <f t="shared" si="29"/>
        <v>16.067502180340185</v>
      </c>
      <c r="L270" s="20"/>
      <c r="M270" s="20"/>
    </row>
    <row r="271" spans="1:13" ht="12.75">
      <c r="A271" s="6">
        <v>38884</v>
      </c>
      <c r="B271" s="9">
        <v>124000</v>
      </c>
      <c r="C271" s="9">
        <v>1034188.5220267406</v>
      </c>
      <c r="D271" s="11">
        <f t="shared" si="24"/>
        <v>0.11990076988767216</v>
      </c>
      <c r="E271" s="11">
        <v>0.1347</v>
      </c>
      <c r="F271" s="11">
        <f t="shared" si="25"/>
        <v>0.014799230112327824</v>
      </c>
      <c r="G271" s="9">
        <f t="shared" si="26"/>
        <v>15305.193917001947</v>
      </c>
      <c r="H271" s="11">
        <v>0.878682829138165</v>
      </c>
      <c r="I271" s="9">
        <f t="shared" si="27"/>
        <v>122.40508190463197</v>
      </c>
      <c r="J271" s="9">
        <f t="shared" si="28"/>
        <v>108.95667081313246</v>
      </c>
      <c r="K271" s="39">
        <f t="shared" si="29"/>
        <v>13.448411091499509</v>
      </c>
      <c r="L271" s="20"/>
      <c r="M271" s="20"/>
    </row>
    <row r="272" spans="1:13" ht="12.75">
      <c r="A272" s="6">
        <v>38885</v>
      </c>
      <c r="B272" s="9">
        <v>124000</v>
      </c>
      <c r="C272" s="9">
        <v>1044481.4332814283</v>
      </c>
      <c r="D272" s="11">
        <f t="shared" si="24"/>
        <v>0.11871919983338666</v>
      </c>
      <c r="E272" s="11">
        <v>0.1347</v>
      </c>
      <c r="F272" s="11">
        <f t="shared" si="25"/>
        <v>0.015980800166613324</v>
      </c>
      <c r="G272" s="9">
        <f t="shared" si="26"/>
        <v>16691.64906300837</v>
      </c>
      <c r="H272" s="11">
        <v>0.878682829138165</v>
      </c>
      <c r="I272" s="9">
        <f t="shared" si="27"/>
        <v>123.62333623479806</v>
      </c>
      <c r="J272" s="9">
        <f t="shared" si="28"/>
        <v>108.95667081313246</v>
      </c>
      <c r="K272" s="39">
        <f t="shared" si="29"/>
        <v>14.666665421665599</v>
      </c>
      <c r="L272" s="20"/>
      <c r="M272" s="20"/>
    </row>
    <row r="273" spans="1:13" ht="12.75">
      <c r="A273" s="6">
        <v>38886</v>
      </c>
      <c r="B273" s="9">
        <v>122000</v>
      </c>
      <c r="C273" s="9">
        <v>1026755.9996396876</v>
      </c>
      <c r="D273" s="11">
        <f t="shared" si="24"/>
        <v>0.11882082991753895</v>
      </c>
      <c r="E273" s="11">
        <v>0.1347</v>
      </c>
      <c r="F273" s="11">
        <f t="shared" si="25"/>
        <v>0.015879170082461036</v>
      </c>
      <c r="G273" s="9">
        <f t="shared" si="26"/>
        <v>16304.033151465901</v>
      </c>
      <c r="H273" s="11">
        <v>0.878682829138165</v>
      </c>
      <c r="I273" s="9">
        <f t="shared" si="27"/>
        <v>121.52537913074862</v>
      </c>
      <c r="J273" s="9">
        <f t="shared" si="28"/>
        <v>107.19930515485613</v>
      </c>
      <c r="K273" s="39">
        <f t="shared" si="29"/>
        <v>14.326073975892484</v>
      </c>
      <c r="L273" s="20"/>
      <c r="M273" s="20"/>
    </row>
    <row r="274" spans="1:13" ht="12.75">
      <c r="A274" s="6">
        <v>38887</v>
      </c>
      <c r="B274" s="9">
        <v>123000</v>
      </c>
      <c r="C274" s="9">
        <v>1050918.1248288578</v>
      </c>
      <c r="D274" s="11">
        <f t="shared" si="24"/>
        <v>0.11704051637707796</v>
      </c>
      <c r="E274" s="11">
        <v>0.1347</v>
      </c>
      <c r="F274" s="11">
        <f t="shared" si="25"/>
        <v>0.017659483622922023</v>
      </c>
      <c r="G274" s="9">
        <f t="shared" si="26"/>
        <v>18558.671414447137</v>
      </c>
      <c r="H274" s="11">
        <v>0.878682829138165</v>
      </c>
      <c r="I274" s="9">
        <f t="shared" si="27"/>
        <v>124.38517388748629</v>
      </c>
      <c r="J274" s="9">
        <f t="shared" si="28"/>
        <v>108.07798798399429</v>
      </c>
      <c r="K274" s="39">
        <f t="shared" si="29"/>
        <v>16.307185903491998</v>
      </c>
      <c r="L274" s="20"/>
      <c r="M274" s="20"/>
    </row>
    <row r="275" spans="1:13" ht="12.75">
      <c r="A275" s="6">
        <v>38888</v>
      </c>
      <c r="B275" s="9">
        <v>122000</v>
      </c>
      <c r="C275" s="9">
        <v>1107697.4194165345</v>
      </c>
      <c r="D275" s="11">
        <f t="shared" si="24"/>
        <v>0.11013838062768255</v>
      </c>
      <c r="E275" s="11">
        <v>0.1347</v>
      </c>
      <c r="F275" s="11">
        <f t="shared" si="25"/>
        <v>0.024561619372317434</v>
      </c>
      <c r="G275" s="9">
        <f t="shared" si="26"/>
        <v>27206.842395407184</v>
      </c>
      <c r="H275" s="11">
        <v>0.878682829138165</v>
      </c>
      <c r="I275" s="9">
        <f t="shared" si="27"/>
        <v>131.10549040276868</v>
      </c>
      <c r="J275" s="9">
        <f t="shared" si="28"/>
        <v>107.19930515485613</v>
      </c>
      <c r="K275" s="39">
        <f t="shared" si="29"/>
        <v>23.906185247912546</v>
      </c>
      <c r="L275" s="20"/>
      <c r="M275" s="20"/>
    </row>
    <row r="276" spans="1:13" ht="12.75">
      <c r="A276" s="6">
        <v>38889</v>
      </c>
      <c r="B276" s="9">
        <v>126000</v>
      </c>
      <c r="C276" s="9">
        <v>1065757.4816812847</v>
      </c>
      <c r="D276" s="11">
        <f t="shared" si="24"/>
        <v>0.11822577102740936</v>
      </c>
      <c r="E276" s="11">
        <v>0.1347</v>
      </c>
      <c r="F276" s="11">
        <f t="shared" si="25"/>
        <v>0.016474228972590627</v>
      </c>
      <c r="G276" s="9">
        <f t="shared" si="26"/>
        <v>17557.532782469043</v>
      </c>
      <c r="H276" s="11">
        <v>0.878682829138165</v>
      </c>
      <c r="I276" s="9">
        <f t="shared" si="27"/>
        <v>126.14153904939475</v>
      </c>
      <c r="J276" s="9">
        <f t="shared" si="28"/>
        <v>110.71403647140879</v>
      </c>
      <c r="K276" s="39">
        <f t="shared" si="29"/>
        <v>15.427502577985962</v>
      </c>
      <c r="L276" s="20"/>
      <c r="M276" s="20"/>
    </row>
    <row r="277" spans="1:13" ht="12.75">
      <c r="A277" s="6">
        <v>38890</v>
      </c>
      <c r="B277" s="9">
        <v>124000</v>
      </c>
      <c r="C277" s="9">
        <v>1063804.9300733616</v>
      </c>
      <c r="D277" s="11">
        <f t="shared" si="24"/>
        <v>0.11656272357324832</v>
      </c>
      <c r="E277" s="11">
        <v>0.1347</v>
      </c>
      <c r="F277" s="11">
        <f t="shared" si="25"/>
        <v>0.01813727642675167</v>
      </c>
      <c r="G277" s="9">
        <f t="shared" si="26"/>
        <v>19294.52408088179</v>
      </c>
      <c r="H277" s="11">
        <v>0.878682829138165</v>
      </c>
      <c r="I277" s="9">
        <f t="shared" si="27"/>
        <v>125.91043781939612</v>
      </c>
      <c r="J277" s="9">
        <f t="shared" si="28"/>
        <v>108.95667081313246</v>
      </c>
      <c r="K277" s="39">
        <f t="shared" si="29"/>
        <v>16.95376700626366</v>
      </c>
      <c r="L277" s="20"/>
      <c r="M277" s="20"/>
    </row>
    <row r="278" spans="1:13" ht="12.75">
      <c r="A278" s="6">
        <v>38891</v>
      </c>
      <c r="B278" s="9">
        <v>119000</v>
      </c>
      <c r="C278" s="9">
        <v>1057091.6094054354</v>
      </c>
      <c r="D278" s="11">
        <f t="shared" si="24"/>
        <v>0.11257302483644907</v>
      </c>
      <c r="E278" s="11">
        <v>0.1347</v>
      </c>
      <c r="F278" s="11">
        <f t="shared" si="25"/>
        <v>0.022126975163550916</v>
      </c>
      <c r="G278" s="9">
        <f t="shared" si="26"/>
        <v>23390.239786912134</v>
      </c>
      <c r="H278" s="11">
        <v>0.878682829138165</v>
      </c>
      <c r="I278" s="9">
        <f t="shared" si="27"/>
        <v>125.11585873762566</v>
      </c>
      <c r="J278" s="9">
        <f t="shared" si="28"/>
        <v>104.56325666744164</v>
      </c>
      <c r="K278" s="39">
        <f t="shared" si="29"/>
        <v>20.552602070184022</v>
      </c>
      <c r="L278" s="20"/>
      <c r="M278" s="20"/>
    </row>
    <row r="279" spans="1:13" ht="12.75">
      <c r="A279" s="6">
        <v>38892</v>
      </c>
      <c r="B279" s="9">
        <v>126000</v>
      </c>
      <c r="C279" s="9">
        <v>1056122.652345586</v>
      </c>
      <c r="D279" s="11">
        <f t="shared" si="24"/>
        <v>0.11930432485295286</v>
      </c>
      <c r="E279" s="11">
        <v>0.1347</v>
      </c>
      <c r="F279" s="11">
        <f t="shared" si="25"/>
        <v>0.015395675147047122</v>
      </c>
      <c r="G279" s="9">
        <f t="shared" si="26"/>
        <v>16259.721270950427</v>
      </c>
      <c r="H279" s="11">
        <v>0.878682829138165</v>
      </c>
      <c r="I279" s="9">
        <f t="shared" si="27"/>
        <v>125.00117435876551</v>
      </c>
      <c r="J279" s="9">
        <f t="shared" si="28"/>
        <v>110.71403647140879</v>
      </c>
      <c r="K279" s="39">
        <f t="shared" si="29"/>
        <v>14.287137887356721</v>
      </c>
      <c r="L279" s="20"/>
      <c r="M279" s="20"/>
    </row>
    <row r="280" spans="1:13" ht="12.75">
      <c r="A280" s="6">
        <v>38893</v>
      </c>
      <c r="B280" s="9">
        <v>132000</v>
      </c>
      <c r="C280" s="9">
        <v>1059012.9202208368</v>
      </c>
      <c r="D280" s="11">
        <f t="shared" si="24"/>
        <v>0.12464437164040826</v>
      </c>
      <c r="E280" s="11">
        <v>0.1347</v>
      </c>
      <c r="F280" s="11">
        <f t="shared" si="25"/>
        <v>0.010055628359591728</v>
      </c>
      <c r="G280" s="9">
        <f t="shared" si="26"/>
        <v>10649.0403537467</v>
      </c>
      <c r="H280" s="11">
        <v>0.878682829138165</v>
      </c>
      <c r="I280" s="9">
        <f t="shared" si="27"/>
        <v>125.34326235187442</v>
      </c>
      <c r="J280" s="9">
        <f t="shared" si="28"/>
        <v>115.98613344623777</v>
      </c>
      <c r="K280" s="39">
        <f t="shared" si="29"/>
        <v>9.357128905636642</v>
      </c>
      <c r="L280" s="20"/>
      <c r="M280" s="20"/>
    </row>
    <row r="281" spans="1:13" ht="12.75">
      <c r="A281" s="6">
        <v>38894</v>
      </c>
      <c r="B281" s="9">
        <v>171000</v>
      </c>
      <c r="C281" s="9">
        <v>1458889.4098353244</v>
      </c>
      <c r="D281" s="11">
        <f t="shared" si="24"/>
        <v>0.11721244862508258</v>
      </c>
      <c r="E281" s="11">
        <v>0.1347</v>
      </c>
      <c r="F281" s="11">
        <f t="shared" si="25"/>
        <v>0.017487551374917407</v>
      </c>
      <c r="G281" s="9">
        <f t="shared" si="26"/>
        <v>25512.403504818172</v>
      </c>
      <c r="H281" s="11">
        <v>0.878682829138165</v>
      </c>
      <c r="I281" s="9">
        <f t="shared" si="27"/>
        <v>172.67207467235428</v>
      </c>
      <c r="J281" s="9">
        <f t="shared" si="28"/>
        <v>150.2547637826262</v>
      </c>
      <c r="K281" s="39">
        <f t="shared" si="29"/>
        <v>22.41731088972807</v>
      </c>
      <c r="L281" s="20"/>
      <c r="M281" s="20"/>
    </row>
    <row r="282" spans="1:13" ht="12.75">
      <c r="A282" s="6">
        <v>38895</v>
      </c>
      <c r="B282" s="9">
        <v>137000</v>
      </c>
      <c r="C282" s="9">
        <v>1146134.8903647074</v>
      </c>
      <c r="D282" s="11">
        <f t="shared" si="24"/>
        <v>0.11953217823811796</v>
      </c>
      <c r="E282" s="11">
        <v>0.1347</v>
      </c>
      <c r="F282" s="11">
        <f t="shared" si="25"/>
        <v>0.015167821761882028</v>
      </c>
      <c r="G282" s="9">
        <f t="shared" si="26"/>
        <v>17384.36973212608</v>
      </c>
      <c r="H282" s="11">
        <v>0.878682829138165</v>
      </c>
      <c r="I282" s="9">
        <f t="shared" si="27"/>
        <v>135.654894770937</v>
      </c>
      <c r="J282" s="9">
        <f t="shared" si="28"/>
        <v>120.3795475919286</v>
      </c>
      <c r="K282" s="39">
        <f t="shared" si="29"/>
        <v>15.275347179008406</v>
      </c>
      <c r="L282" s="20"/>
      <c r="M282" s="20"/>
    </row>
    <row r="283" spans="1:13" ht="12.75">
      <c r="A283" s="6">
        <v>38896</v>
      </c>
      <c r="B283" s="9">
        <v>121000</v>
      </c>
      <c r="C283" s="9">
        <v>1026965.972588809</v>
      </c>
      <c r="D283" s="11">
        <f t="shared" si="24"/>
        <v>0.11782279377278615</v>
      </c>
      <c r="E283" s="11">
        <v>0.1347</v>
      </c>
      <c r="F283" s="11">
        <f t="shared" si="25"/>
        <v>0.016877206227213837</v>
      </c>
      <c r="G283" s="9">
        <f t="shared" si="26"/>
        <v>17332.31650771256</v>
      </c>
      <c r="H283" s="11">
        <v>0.878682829138165</v>
      </c>
      <c r="I283" s="9">
        <f t="shared" si="27"/>
        <v>121.55023123023295</v>
      </c>
      <c r="J283" s="9">
        <f t="shared" si="28"/>
        <v>106.32062232571796</v>
      </c>
      <c r="K283" s="39">
        <f t="shared" si="29"/>
        <v>15.22960890451499</v>
      </c>
      <c r="L283" s="20"/>
      <c r="M283" s="20"/>
    </row>
    <row r="284" spans="1:13" ht="12.75">
      <c r="A284" s="6">
        <v>38897</v>
      </c>
      <c r="B284" s="9">
        <v>131000</v>
      </c>
      <c r="C284" s="9">
        <v>1053703.821033943</v>
      </c>
      <c r="D284" s="11">
        <f t="shared" si="24"/>
        <v>0.12432336049750368</v>
      </c>
      <c r="E284" s="11">
        <v>0.1347</v>
      </c>
      <c r="F284" s="11">
        <f t="shared" si="25"/>
        <v>0.010376639502496302</v>
      </c>
      <c r="G284" s="9">
        <f t="shared" si="26"/>
        <v>10933.904693272107</v>
      </c>
      <c r="H284" s="11">
        <v>0.878682829138165</v>
      </c>
      <c r="I284" s="9">
        <f t="shared" si="27"/>
        <v>124.714884926511</v>
      </c>
      <c r="J284" s="9">
        <f t="shared" si="28"/>
        <v>115.10745061709962</v>
      </c>
      <c r="K284" s="39">
        <f t="shared" si="29"/>
        <v>9.607434309411389</v>
      </c>
      <c r="L284" s="20"/>
      <c r="M284" s="20"/>
    </row>
    <row r="285" spans="1:13" ht="12.75">
      <c r="A285" s="6">
        <v>38898</v>
      </c>
      <c r="B285" s="9">
        <v>130000</v>
      </c>
      <c r="C285" s="9">
        <v>1051867.9928737534</v>
      </c>
      <c r="D285" s="11">
        <f t="shared" si="24"/>
        <v>0.12358965277081377</v>
      </c>
      <c r="E285" s="11">
        <v>0.1347</v>
      </c>
      <c r="F285" s="11">
        <f t="shared" si="25"/>
        <v>0.011110347229186218</v>
      </c>
      <c r="G285" s="9">
        <f t="shared" si="26"/>
        <v>11686.618640094575</v>
      </c>
      <c r="H285" s="11">
        <v>0.878682829138165</v>
      </c>
      <c r="I285" s="9">
        <f t="shared" si="27"/>
        <v>124.49759891769854</v>
      </c>
      <c r="J285" s="9">
        <f t="shared" si="28"/>
        <v>114.22876778796144</v>
      </c>
      <c r="K285" s="39">
        <f t="shared" si="29"/>
        <v>10.268831129737094</v>
      </c>
      <c r="L285" s="20"/>
      <c r="M285" s="20"/>
    </row>
    <row r="286" spans="1:13" ht="12.75">
      <c r="A286" s="6">
        <v>38899</v>
      </c>
      <c r="B286" s="9">
        <v>147000</v>
      </c>
      <c r="C286" s="9">
        <v>1291861.5502635266</v>
      </c>
      <c r="D286" s="11">
        <f t="shared" si="24"/>
        <v>0.11378928335626484</v>
      </c>
      <c r="E286" s="11">
        <v>0.1347</v>
      </c>
      <c r="F286" s="11">
        <f t="shared" si="25"/>
        <v>0.020910716643735144</v>
      </c>
      <c r="G286" s="9">
        <f t="shared" si="26"/>
        <v>27013.75082049701</v>
      </c>
      <c r="H286" s="11">
        <v>0.878682829138165</v>
      </c>
      <c r="I286" s="9">
        <f t="shared" si="27"/>
        <v>152.90289487989799</v>
      </c>
      <c r="J286" s="9">
        <f t="shared" si="28"/>
        <v>129.16637588331025</v>
      </c>
      <c r="K286" s="39">
        <f t="shared" si="29"/>
        <v>23.736518996587733</v>
      </c>
      <c r="L286" s="20"/>
      <c r="M286" s="20"/>
    </row>
    <row r="287" spans="1:13" ht="12.75">
      <c r="A287" s="6">
        <v>38900</v>
      </c>
      <c r="B287" s="9">
        <v>129000</v>
      </c>
      <c r="C287" s="9">
        <v>1069871.1010688825</v>
      </c>
      <c r="D287" s="11">
        <f t="shared" si="24"/>
        <v>0.12057527291943787</v>
      </c>
      <c r="E287" s="11">
        <v>0.1347</v>
      </c>
      <c r="F287" s="11">
        <f t="shared" si="25"/>
        <v>0.014124727080562116</v>
      </c>
      <c r="G287" s="9">
        <f t="shared" si="26"/>
        <v>15111.637313978454</v>
      </c>
      <c r="H287" s="11">
        <v>0.878682829138165</v>
      </c>
      <c r="I287" s="9">
        <f t="shared" si="27"/>
        <v>126.62842118677973</v>
      </c>
      <c r="J287" s="9">
        <f t="shared" si="28"/>
        <v>113.35008495882329</v>
      </c>
      <c r="K287" s="39">
        <f t="shared" si="29"/>
        <v>13.278336227956444</v>
      </c>
      <c r="L287" s="20"/>
      <c r="M287" s="20"/>
    </row>
    <row r="288" spans="1:13" ht="12.75">
      <c r="A288" s="6">
        <v>38901</v>
      </c>
      <c r="B288" s="9">
        <v>123000</v>
      </c>
      <c r="C288" s="9">
        <v>1042341.1064458778</v>
      </c>
      <c r="D288" s="11">
        <f t="shared" si="24"/>
        <v>0.11800359713280349</v>
      </c>
      <c r="E288" s="11">
        <v>0.1347</v>
      </c>
      <c r="F288" s="11">
        <f t="shared" si="25"/>
        <v>0.016696402867196494</v>
      </c>
      <c r="G288" s="9">
        <f t="shared" si="26"/>
        <v>17403.34703825972</v>
      </c>
      <c r="H288" s="11">
        <v>0.878682829138165</v>
      </c>
      <c r="I288" s="9">
        <f t="shared" si="27"/>
        <v>123.37001019604565</v>
      </c>
      <c r="J288" s="9">
        <f t="shared" si="28"/>
        <v>108.07798798399429</v>
      </c>
      <c r="K288" s="39">
        <f t="shared" si="29"/>
        <v>15.292022212051364</v>
      </c>
      <c r="L288" s="20"/>
      <c r="M288" s="20"/>
    </row>
    <row r="289" spans="1:13" ht="12.75">
      <c r="A289" s="6">
        <v>38902</v>
      </c>
      <c r="B289" s="9">
        <v>120000</v>
      </c>
      <c r="C289" s="9">
        <v>1022196.8648377436</v>
      </c>
      <c r="D289" s="11">
        <f t="shared" si="24"/>
        <v>0.11739421644484105</v>
      </c>
      <c r="E289" s="11">
        <v>0.1347</v>
      </c>
      <c r="F289" s="11">
        <f t="shared" si="25"/>
        <v>0.017305783555158938</v>
      </c>
      <c r="G289" s="9">
        <f t="shared" si="26"/>
        <v>17689.917693644045</v>
      </c>
      <c r="H289" s="11">
        <v>0.878682829138165</v>
      </c>
      <c r="I289" s="9">
        <f t="shared" si="27"/>
        <v>120.98576642285222</v>
      </c>
      <c r="J289" s="9">
        <f t="shared" si="28"/>
        <v>105.44193949657979</v>
      </c>
      <c r="K289" s="39">
        <f t="shared" si="29"/>
        <v>15.54382692627243</v>
      </c>
      <c r="L289" s="20"/>
      <c r="M289" s="20"/>
    </row>
    <row r="290" spans="1:13" ht="12.75">
      <c r="A290" s="6">
        <v>38903</v>
      </c>
      <c r="B290" s="9">
        <v>120000</v>
      </c>
      <c r="C290" s="9">
        <v>992129.8988074532</v>
      </c>
      <c r="D290" s="11">
        <f t="shared" si="24"/>
        <v>0.12095190372172113</v>
      </c>
      <c r="E290" s="11">
        <v>0.1347</v>
      </c>
      <c r="F290" s="11">
        <f t="shared" si="25"/>
        <v>0.01374809627827886</v>
      </c>
      <c r="G290" s="9">
        <f t="shared" si="26"/>
        <v>13639.89736936393</v>
      </c>
      <c r="H290" s="11">
        <v>0.878682829138165</v>
      </c>
      <c r="I290" s="9">
        <f t="shared" si="27"/>
        <v>117.4270831062467</v>
      </c>
      <c r="J290" s="9">
        <f t="shared" si="28"/>
        <v>105.44193949657979</v>
      </c>
      <c r="K290" s="39">
        <f t="shared" si="29"/>
        <v>11.985143609666906</v>
      </c>
      <c r="L290" s="20"/>
      <c r="M290" s="20"/>
    </row>
    <row r="291" spans="1:13" ht="12.75">
      <c r="A291" s="6">
        <v>38904</v>
      </c>
      <c r="B291" s="9">
        <v>117000</v>
      </c>
      <c r="C291" s="9">
        <v>986416.1967390886</v>
      </c>
      <c r="D291" s="11">
        <f t="shared" si="24"/>
        <v>0.11861119108423056</v>
      </c>
      <c r="E291" s="11">
        <v>0.1347</v>
      </c>
      <c r="F291" s="11">
        <f t="shared" si="25"/>
        <v>0.01608880891576943</v>
      </c>
      <c r="G291" s="9">
        <f t="shared" si="26"/>
        <v>15870.26170075522</v>
      </c>
      <c r="H291" s="11">
        <v>0.878682829138165</v>
      </c>
      <c r="I291" s="9">
        <f t="shared" si="27"/>
        <v>116.75081745954796</v>
      </c>
      <c r="J291" s="9">
        <f t="shared" si="28"/>
        <v>102.80589100916531</v>
      </c>
      <c r="K291" s="39">
        <f t="shared" si="29"/>
        <v>13.944926450382653</v>
      </c>
      <c r="L291" s="20"/>
      <c r="M291" s="20"/>
    </row>
    <row r="292" spans="1:13" ht="12.75">
      <c r="A292" s="6">
        <v>38905</v>
      </c>
      <c r="B292" s="9">
        <v>116000</v>
      </c>
      <c r="C292" s="9">
        <v>1000794.7171866675</v>
      </c>
      <c r="D292" s="11">
        <f t="shared" si="24"/>
        <v>0.11590788601091682</v>
      </c>
      <c r="E292" s="11">
        <v>0.1347</v>
      </c>
      <c r="F292" s="11">
        <f t="shared" si="25"/>
        <v>0.018792113989083162</v>
      </c>
      <c r="G292" s="9">
        <f t="shared" si="26"/>
        <v>18807.0484050441</v>
      </c>
      <c r="H292" s="11">
        <v>0.878682829138165</v>
      </c>
      <c r="I292" s="9">
        <f t="shared" si="27"/>
        <v>118.4526386803097</v>
      </c>
      <c r="J292" s="9">
        <f t="shared" si="28"/>
        <v>101.92720818002714</v>
      </c>
      <c r="K292" s="39">
        <f t="shared" si="29"/>
        <v>16.525430500282567</v>
      </c>
      <c r="L292" s="20"/>
      <c r="M292" s="20"/>
    </row>
    <row r="293" spans="1:13" ht="12.75">
      <c r="A293" s="6">
        <v>38906</v>
      </c>
      <c r="B293" s="9">
        <v>123000</v>
      </c>
      <c r="C293" s="9">
        <v>1027018.5378399938</v>
      </c>
      <c r="D293" s="11">
        <f t="shared" si="24"/>
        <v>0.11976414783971796</v>
      </c>
      <c r="E293" s="11">
        <v>0.1347</v>
      </c>
      <c r="F293" s="11">
        <f t="shared" si="25"/>
        <v>0.014935852160282023</v>
      </c>
      <c r="G293" s="9">
        <f t="shared" si="26"/>
        <v>15339.397047047156</v>
      </c>
      <c r="H293" s="11">
        <v>0.878682829138165</v>
      </c>
      <c r="I293" s="9">
        <f t="shared" si="27"/>
        <v>121.5564527785673</v>
      </c>
      <c r="J293" s="9">
        <f t="shared" si="28"/>
        <v>108.07798798399429</v>
      </c>
      <c r="K293" s="39">
        <f t="shared" si="29"/>
        <v>13.478464794573014</v>
      </c>
      <c r="L293" s="20"/>
      <c r="M293" s="20"/>
    </row>
    <row r="294" spans="1:13" ht="12.75">
      <c r="A294" s="6">
        <v>38907</v>
      </c>
      <c r="B294" s="9">
        <v>123000</v>
      </c>
      <c r="C294" s="9">
        <v>1013204.1954198531</v>
      </c>
      <c r="D294" s="11">
        <f t="shared" si="24"/>
        <v>0.12139704963324897</v>
      </c>
      <c r="E294" s="11">
        <v>0.1347</v>
      </c>
      <c r="F294" s="11">
        <f t="shared" si="25"/>
        <v>0.013302950366751012</v>
      </c>
      <c r="G294" s="9">
        <f t="shared" si="26"/>
        <v>13478.6051230542</v>
      </c>
      <c r="H294" s="11">
        <v>0.878682829138165</v>
      </c>
      <c r="I294" s="9">
        <f t="shared" si="27"/>
        <v>119.92140686635572</v>
      </c>
      <c r="J294" s="9">
        <f t="shared" si="28"/>
        <v>108.07798798399429</v>
      </c>
      <c r="K294" s="39">
        <f t="shared" si="29"/>
        <v>11.843418882361433</v>
      </c>
      <c r="L294" s="20"/>
      <c r="M294" s="20"/>
    </row>
    <row r="295" spans="1:13" ht="12.75">
      <c r="A295" s="6">
        <v>38908</v>
      </c>
      <c r="B295" s="9">
        <v>123000</v>
      </c>
      <c r="C295" s="9">
        <v>1035526.1632645385</v>
      </c>
      <c r="D295" s="11">
        <f t="shared" si="24"/>
        <v>0.11878019538611895</v>
      </c>
      <c r="E295" s="11">
        <v>0.1347</v>
      </c>
      <c r="F295" s="11">
        <f t="shared" si="25"/>
        <v>0.01591980461388104</v>
      </c>
      <c r="G295" s="9">
        <f t="shared" si="26"/>
        <v>16485.374191733332</v>
      </c>
      <c r="H295" s="11">
        <v>0.878682829138165</v>
      </c>
      <c r="I295" s="9">
        <f t="shared" si="27"/>
        <v>122.56340321818782</v>
      </c>
      <c r="J295" s="9">
        <f t="shared" si="28"/>
        <v>108.07798798399429</v>
      </c>
      <c r="K295" s="39">
        <f t="shared" si="29"/>
        <v>14.485415234193525</v>
      </c>
      <c r="L295" s="20"/>
      <c r="M295" s="20"/>
    </row>
    <row r="296" spans="1:13" ht="12.75">
      <c r="A296" s="6">
        <v>38909</v>
      </c>
      <c r="B296" s="9">
        <v>117000</v>
      </c>
      <c r="C296" s="9">
        <v>976186.8469611327</v>
      </c>
      <c r="D296" s="11">
        <f t="shared" si="24"/>
        <v>0.11985410412383728</v>
      </c>
      <c r="E296" s="11">
        <v>0.1347</v>
      </c>
      <c r="F296" s="11">
        <f t="shared" si="25"/>
        <v>0.01484589587616271</v>
      </c>
      <c r="G296" s="9">
        <f t="shared" si="26"/>
        <v>14492.36828566456</v>
      </c>
      <c r="H296" s="11">
        <v>0.878682829138165</v>
      </c>
      <c r="I296" s="9">
        <f t="shared" si="27"/>
        <v>115.54008617532526</v>
      </c>
      <c r="J296" s="9">
        <f t="shared" si="28"/>
        <v>102.80589100916531</v>
      </c>
      <c r="K296" s="39">
        <f t="shared" si="29"/>
        <v>12.73419516615995</v>
      </c>
      <c r="L296" s="20"/>
      <c r="M296" s="20"/>
    </row>
    <row r="297" spans="1:13" ht="12.75">
      <c r="A297" s="6">
        <v>38910</v>
      </c>
      <c r="B297" s="9">
        <v>122000</v>
      </c>
      <c r="C297" s="9">
        <v>1023558.8730700804</v>
      </c>
      <c r="D297" s="11">
        <f t="shared" si="24"/>
        <v>0.11919197147309277</v>
      </c>
      <c r="E297" s="11">
        <v>0.1347</v>
      </c>
      <c r="F297" s="11">
        <f t="shared" si="25"/>
        <v>0.01550802852690722</v>
      </c>
      <c r="G297" s="9">
        <f t="shared" si="26"/>
        <v>15873.380202539813</v>
      </c>
      <c r="H297" s="11">
        <v>0.878682829138165</v>
      </c>
      <c r="I297" s="9">
        <f t="shared" si="27"/>
        <v>121.14697177920955</v>
      </c>
      <c r="J297" s="9">
        <f t="shared" si="28"/>
        <v>107.19930515485613</v>
      </c>
      <c r="K297" s="39">
        <f t="shared" si="29"/>
        <v>13.947666624353417</v>
      </c>
      <c r="L297" s="20"/>
      <c r="M297" s="20"/>
    </row>
    <row r="298" spans="1:13" ht="12.75">
      <c r="A298" s="6">
        <v>38911</v>
      </c>
      <c r="B298" s="9">
        <v>139000</v>
      </c>
      <c r="C298" s="9">
        <v>1154736.9783045151</v>
      </c>
      <c r="D298" s="11">
        <f t="shared" si="24"/>
        <v>0.12037373238370858</v>
      </c>
      <c r="E298" s="11">
        <v>0.1347</v>
      </c>
      <c r="F298" s="11">
        <f t="shared" si="25"/>
        <v>0.01432626761629141</v>
      </c>
      <c r="G298" s="9">
        <f t="shared" si="26"/>
        <v>16543.070977618172</v>
      </c>
      <c r="H298" s="11">
        <v>0.878682829138165</v>
      </c>
      <c r="I298" s="9">
        <f t="shared" si="27"/>
        <v>136.67302565945192</v>
      </c>
      <c r="J298" s="9">
        <f t="shared" si="28"/>
        <v>122.13691325020493</v>
      </c>
      <c r="K298" s="39">
        <f t="shared" si="29"/>
        <v>14.536112409246996</v>
      </c>
      <c r="L298" s="20"/>
      <c r="M298" s="20"/>
    </row>
    <row r="299" spans="1:13" ht="12.75">
      <c r="A299" s="6">
        <v>38912</v>
      </c>
      <c r="B299" s="9">
        <v>123000</v>
      </c>
      <c r="C299" s="9">
        <v>1024715.3464757077</v>
      </c>
      <c r="D299" s="11">
        <f t="shared" si="24"/>
        <v>0.12003333454801136</v>
      </c>
      <c r="E299" s="11">
        <v>0.1347</v>
      </c>
      <c r="F299" s="11">
        <f t="shared" si="25"/>
        <v>0.014666665451988622</v>
      </c>
      <c r="G299" s="9">
        <f t="shared" si="26"/>
        <v>15029.157170277813</v>
      </c>
      <c r="H299" s="11">
        <v>0.878682829138165</v>
      </c>
      <c r="I299" s="9">
        <f t="shared" si="27"/>
        <v>121.28385032593614</v>
      </c>
      <c r="J299" s="9">
        <f t="shared" si="28"/>
        <v>108.07798798399429</v>
      </c>
      <c r="K299" s="39">
        <f t="shared" si="29"/>
        <v>13.205862341941852</v>
      </c>
      <c r="L299" s="20"/>
      <c r="M299" s="20"/>
    </row>
    <row r="300" spans="1:13" ht="12.75">
      <c r="A300" s="6">
        <v>38913</v>
      </c>
      <c r="B300" s="9">
        <v>122000</v>
      </c>
      <c r="C300" s="9">
        <v>1004517.2892488792</v>
      </c>
      <c r="D300" s="11">
        <f t="shared" si="24"/>
        <v>0.12145136903639026</v>
      </c>
      <c r="E300" s="11">
        <v>0.1347</v>
      </c>
      <c r="F300" s="11">
        <f t="shared" si="25"/>
        <v>0.013248630963609731</v>
      </c>
      <c r="G300" s="9">
        <f t="shared" si="26"/>
        <v>13308.478861824013</v>
      </c>
      <c r="H300" s="11">
        <v>0.878682829138165</v>
      </c>
      <c r="I300" s="9">
        <f t="shared" si="27"/>
        <v>118.8932370126891</v>
      </c>
      <c r="J300" s="9">
        <f t="shared" si="28"/>
        <v>107.19930515485613</v>
      </c>
      <c r="K300" s="39">
        <f t="shared" si="29"/>
        <v>11.693931857832965</v>
      </c>
      <c r="L300" s="20"/>
      <c r="M300" s="20"/>
    </row>
    <row r="301" spans="1:13" ht="12.75">
      <c r="A301" s="6">
        <v>38914</v>
      </c>
      <c r="B301" s="9">
        <v>122000</v>
      </c>
      <c r="C301" s="9">
        <v>1006379.1696573033</v>
      </c>
      <c r="D301" s="11">
        <f t="shared" si="24"/>
        <v>0.12122667447652358</v>
      </c>
      <c r="E301" s="11">
        <v>0.1347</v>
      </c>
      <c r="F301" s="11">
        <f t="shared" si="25"/>
        <v>0.01347332552347641</v>
      </c>
      <c r="G301" s="9">
        <f t="shared" si="26"/>
        <v>13559.27415283874</v>
      </c>
      <c r="H301" s="11">
        <v>0.878682829138165</v>
      </c>
      <c r="I301" s="9">
        <f t="shared" si="27"/>
        <v>119.11360652853247</v>
      </c>
      <c r="J301" s="9">
        <f t="shared" si="28"/>
        <v>107.19930515485613</v>
      </c>
      <c r="K301" s="39">
        <f t="shared" si="29"/>
        <v>11.914301373676338</v>
      </c>
      <c r="L301" s="20"/>
      <c r="M301" s="20"/>
    </row>
    <row r="302" spans="1:13" ht="12.75">
      <c r="A302" s="6">
        <v>38915</v>
      </c>
      <c r="B302" s="9">
        <v>121000</v>
      </c>
      <c r="C302" s="9">
        <v>1012681.9028482201</v>
      </c>
      <c r="D302" s="11">
        <f t="shared" si="24"/>
        <v>0.11948470655956353</v>
      </c>
      <c r="E302" s="11">
        <v>0.1347</v>
      </c>
      <c r="F302" s="11">
        <f t="shared" si="25"/>
        <v>0.015215293440436456</v>
      </c>
      <c r="G302" s="9">
        <f t="shared" si="26"/>
        <v>15408.252313655232</v>
      </c>
      <c r="H302" s="11">
        <v>0.878682829138165</v>
      </c>
      <c r="I302" s="9">
        <f t="shared" si="27"/>
        <v>119.8595890607552</v>
      </c>
      <c r="J302" s="9">
        <f t="shared" si="28"/>
        <v>106.32062232571796</v>
      </c>
      <c r="K302" s="39">
        <f t="shared" si="29"/>
        <v>13.538966735037235</v>
      </c>
      <c r="L302" s="20"/>
      <c r="M302" s="20"/>
    </row>
    <row r="303" spans="1:13" ht="12.75">
      <c r="A303" s="6">
        <v>38916</v>
      </c>
      <c r="B303" s="9">
        <v>117000</v>
      </c>
      <c r="C303" s="9">
        <v>982235.9949020235</v>
      </c>
      <c r="D303" s="11">
        <f t="shared" si="24"/>
        <v>0.11911597681947154</v>
      </c>
      <c r="E303" s="11">
        <v>0.1347</v>
      </c>
      <c r="F303" s="11">
        <f t="shared" si="25"/>
        <v>0.015584023180528442</v>
      </c>
      <c r="G303" s="9">
        <f t="shared" si="26"/>
        <v>15307.18851330255</v>
      </c>
      <c r="H303" s="11">
        <v>0.878682829138165</v>
      </c>
      <c r="I303" s="9">
        <f t="shared" si="27"/>
        <v>116.2560547181852</v>
      </c>
      <c r="J303" s="9">
        <f t="shared" si="28"/>
        <v>102.80589100916531</v>
      </c>
      <c r="K303" s="39">
        <f t="shared" si="29"/>
        <v>13.45016370901989</v>
      </c>
      <c r="L303" s="20"/>
      <c r="M303" s="20"/>
    </row>
    <row r="304" spans="1:13" ht="12.75">
      <c r="A304" s="6">
        <v>38917</v>
      </c>
      <c r="B304" s="9">
        <v>124000</v>
      </c>
      <c r="C304" s="9">
        <v>1008171.9470966465</v>
      </c>
      <c r="D304" s="11">
        <f t="shared" si="24"/>
        <v>0.12299489224739653</v>
      </c>
      <c r="E304" s="11">
        <v>0.1347</v>
      </c>
      <c r="F304" s="11">
        <f t="shared" si="25"/>
        <v>0.011705107752603458</v>
      </c>
      <c r="G304" s="9">
        <f t="shared" si="26"/>
        <v>11800.76127391828</v>
      </c>
      <c r="H304" s="11">
        <v>0.878682829138165</v>
      </c>
      <c r="I304" s="9">
        <f t="shared" si="27"/>
        <v>119.32579711528305</v>
      </c>
      <c r="J304" s="9">
        <f t="shared" si="28"/>
        <v>108.95667081313246</v>
      </c>
      <c r="K304" s="39">
        <f t="shared" si="29"/>
        <v>10.36912630215059</v>
      </c>
      <c r="L304" s="20"/>
      <c r="M304" s="20"/>
    </row>
    <row r="305" spans="1:13" ht="12.75">
      <c r="A305" s="6">
        <v>38918</v>
      </c>
      <c r="B305" s="9">
        <v>125000</v>
      </c>
      <c r="C305" s="9">
        <v>1011606.3539537161</v>
      </c>
      <c r="D305" s="11">
        <f t="shared" si="24"/>
        <v>0.1235658509967397</v>
      </c>
      <c r="E305" s="11">
        <v>0.1347</v>
      </c>
      <c r="F305" s="11">
        <f t="shared" si="25"/>
        <v>0.01113414900326029</v>
      </c>
      <c r="G305" s="9">
        <f t="shared" si="26"/>
        <v>11263.375877565546</v>
      </c>
      <c r="H305" s="11">
        <v>0.878682829138165</v>
      </c>
      <c r="I305" s="9">
        <f t="shared" si="27"/>
        <v>119.73228862401649</v>
      </c>
      <c r="J305" s="9">
        <f t="shared" si="28"/>
        <v>109.83535364227062</v>
      </c>
      <c r="K305" s="39">
        <f t="shared" si="29"/>
        <v>9.896934981745872</v>
      </c>
      <c r="L305" s="20"/>
      <c r="M305" s="20"/>
    </row>
    <row r="306" spans="1:13" ht="12.75">
      <c r="A306" s="6">
        <v>38919</v>
      </c>
      <c r="B306" s="9">
        <v>127000</v>
      </c>
      <c r="C306" s="9">
        <v>1026406.6175964484</v>
      </c>
      <c r="D306" s="11">
        <f t="shared" si="24"/>
        <v>0.1237326395044079</v>
      </c>
      <c r="E306" s="11">
        <v>0.1347</v>
      </c>
      <c r="F306" s="11">
        <f t="shared" si="25"/>
        <v>0.01096736049559209</v>
      </c>
      <c r="G306" s="9">
        <f t="shared" si="26"/>
        <v>11256.971390241586</v>
      </c>
      <c r="H306" s="11">
        <v>0.878682829138165</v>
      </c>
      <c r="I306" s="9">
        <f t="shared" si="27"/>
        <v>121.48402676925181</v>
      </c>
      <c r="J306" s="9">
        <f t="shared" si="28"/>
        <v>111.59271930054695</v>
      </c>
      <c r="K306" s="39">
        <f t="shared" si="29"/>
        <v>9.891307468704866</v>
      </c>
      <c r="L306" s="20"/>
      <c r="M306" s="20"/>
    </row>
    <row r="307" spans="1:13" ht="12.75">
      <c r="A307" s="6">
        <v>38920</v>
      </c>
      <c r="B307" s="9">
        <v>126000</v>
      </c>
      <c r="C307" s="9">
        <v>1059763.1938361898</v>
      </c>
      <c r="D307" s="11">
        <f t="shared" si="24"/>
        <v>0.11889448579913234</v>
      </c>
      <c r="E307" s="11">
        <v>0.1347</v>
      </c>
      <c r="F307" s="11">
        <f t="shared" si="25"/>
        <v>0.01580551420086765</v>
      </c>
      <c r="G307" s="9">
        <f t="shared" si="26"/>
        <v>16750.102209734752</v>
      </c>
      <c r="H307" s="11">
        <v>0.878682829138165</v>
      </c>
      <c r="I307" s="9">
        <f t="shared" si="27"/>
        <v>125.43206366941196</v>
      </c>
      <c r="J307" s="9">
        <f t="shared" si="28"/>
        <v>110.71403647140879</v>
      </c>
      <c r="K307" s="39">
        <f t="shared" si="29"/>
        <v>14.71802719800317</v>
      </c>
      <c r="L307" s="20"/>
      <c r="M307" s="20"/>
    </row>
    <row r="308" spans="1:13" ht="12.75">
      <c r="A308" s="6">
        <v>38921</v>
      </c>
      <c r="B308" s="9">
        <v>128000</v>
      </c>
      <c r="C308" s="9">
        <v>1055291.4027470897</v>
      </c>
      <c r="D308" s="11">
        <f t="shared" si="24"/>
        <v>0.12129351159954098</v>
      </c>
      <c r="E308" s="11">
        <v>0.1347</v>
      </c>
      <c r="F308" s="11">
        <f t="shared" si="25"/>
        <v>0.013406488400459007</v>
      </c>
      <c r="G308" s="9">
        <f t="shared" si="26"/>
        <v>14147.751950032973</v>
      </c>
      <c r="H308" s="11">
        <v>0.878682829138165</v>
      </c>
      <c r="I308" s="9">
        <f t="shared" si="27"/>
        <v>124.90278883908509</v>
      </c>
      <c r="J308" s="9">
        <f t="shared" si="28"/>
        <v>112.47140212968512</v>
      </c>
      <c r="K308" s="39">
        <f t="shared" si="29"/>
        <v>12.431386709399973</v>
      </c>
      <c r="L308" s="20"/>
      <c r="M308" s="20"/>
    </row>
    <row r="309" spans="1:13" ht="12.75">
      <c r="A309" s="6">
        <v>38922</v>
      </c>
      <c r="B309" s="9">
        <v>128000</v>
      </c>
      <c r="C309" s="9">
        <v>1042254.7491640259</v>
      </c>
      <c r="D309" s="11">
        <f t="shared" si="24"/>
        <v>0.12281066610890144</v>
      </c>
      <c r="E309" s="11">
        <v>0.1347</v>
      </c>
      <c r="F309" s="11">
        <f t="shared" si="25"/>
        <v>0.011889333891098544</v>
      </c>
      <c r="G309" s="9">
        <f t="shared" si="26"/>
        <v>12391.714712394265</v>
      </c>
      <c r="H309" s="11">
        <v>0.878682829138165</v>
      </c>
      <c r="I309" s="9">
        <f t="shared" si="27"/>
        <v>123.35978907104476</v>
      </c>
      <c r="J309" s="9">
        <f t="shared" si="28"/>
        <v>112.47140212968512</v>
      </c>
      <c r="K309" s="39">
        <f t="shared" si="29"/>
        <v>10.888386941359641</v>
      </c>
      <c r="L309" s="20"/>
      <c r="M309" s="20"/>
    </row>
    <row r="310" spans="1:13" ht="12.75">
      <c r="A310" s="6">
        <v>38923</v>
      </c>
      <c r="B310" s="9">
        <v>124000</v>
      </c>
      <c r="C310" s="9">
        <v>1039867.2228319084</v>
      </c>
      <c r="D310" s="11">
        <f t="shared" si="24"/>
        <v>0.11924599340895299</v>
      </c>
      <c r="E310" s="11">
        <v>0.1347</v>
      </c>
      <c r="F310" s="11">
        <f t="shared" si="25"/>
        <v>0.015454006591046995</v>
      </c>
      <c r="G310" s="9">
        <f t="shared" si="26"/>
        <v>16070.114915458047</v>
      </c>
      <c r="H310" s="11">
        <v>0.878682829138165</v>
      </c>
      <c r="I310" s="9">
        <f t="shared" si="27"/>
        <v>123.07720485162257</v>
      </c>
      <c r="J310" s="9">
        <f t="shared" si="28"/>
        <v>108.95667081313246</v>
      </c>
      <c r="K310" s="39">
        <f t="shared" si="29"/>
        <v>14.120534038490106</v>
      </c>
      <c r="L310" s="20"/>
      <c r="M310" s="20"/>
    </row>
    <row r="311" spans="1:13" ht="12.75">
      <c r="A311" s="6">
        <v>38924</v>
      </c>
      <c r="B311" s="9">
        <v>122000</v>
      </c>
      <c r="C311" s="9">
        <v>1029279.9616355898</v>
      </c>
      <c r="D311" s="11">
        <f t="shared" si="24"/>
        <v>0.11852946190279894</v>
      </c>
      <c r="E311" s="11">
        <v>0.1347</v>
      </c>
      <c r="F311" s="11">
        <f t="shared" si="25"/>
        <v>0.01617053809720105</v>
      </c>
      <c r="G311" s="9">
        <f t="shared" si="26"/>
        <v>16644.010832313943</v>
      </c>
      <c r="H311" s="11">
        <v>0.878682829138165</v>
      </c>
      <c r="I311" s="9">
        <f t="shared" si="27"/>
        <v>121.82411168120001</v>
      </c>
      <c r="J311" s="9">
        <f t="shared" si="28"/>
        <v>107.19930515485613</v>
      </c>
      <c r="K311" s="39">
        <f t="shared" si="29"/>
        <v>14.624806526343875</v>
      </c>
      <c r="L311" s="20"/>
      <c r="M311" s="20"/>
    </row>
    <row r="312" spans="1:13" ht="12.75">
      <c r="A312" s="6">
        <v>38925</v>
      </c>
      <c r="B312" s="9">
        <v>122000</v>
      </c>
      <c r="C312" s="9">
        <v>1109409.615566616</v>
      </c>
      <c r="D312" s="11">
        <f t="shared" si="24"/>
        <v>0.10996839966786312</v>
      </c>
      <c r="E312" s="11">
        <v>0.1347</v>
      </c>
      <c r="F312" s="11">
        <f t="shared" si="25"/>
        <v>0.024731600332136866</v>
      </c>
      <c r="G312" s="9">
        <f t="shared" si="26"/>
        <v>27437.475216823153</v>
      </c>
      <c r="H312" s="11">
        <v>0.878682829138165</v>
      </c>
      <c r="I312" s="9">
        <f t="shared" si="27"/>
        <v>131.3081435027826</v>
      </c>
      <c r="J312" s="9">
        <f t="shared" si="28"/>
        <v>107.19930515485613</v>
      </c>
      <c r="K312" s="39">
        <f t="shared" si="29"/>
        <v>24.108838347926465</v>
      </c>
      <c r="L312" s="20"/>
      <c r="M312" s="20"/>
    </row>
    <row r="313" spans="1:13" ht="12.75">
      <c r="A313" s="6">
        <v>38926</v>
      </c>
      <c r="B313" s="9">
        <v>124000</v>
      </c>
      <c r="C313" s="9">
        <v>1025525.5347157865</v>
      </c>
      <c r="D313" s="11">
        <f t="shared" si="24"/>
        <v>0.12091361531467404</v>
      </c>
      <c r="E313" s="11">
        <v>0.1347</v>
      </c>
      <c r="F313" s="11">
        <f t="shared" si="25"/>
        <v>0.013786384685325948</v>
      </c>
      <c r="G313" s="9">
        <f t="shared" si="26"/>
        <v>14138.289526216422</v>
      </c>
      <c r="H313" s="11">
        <v>0.878682829138165</v>
      </c>
      <c r="I313" s="9">
        <f t="shared" si="27"/>
        <v>121.37974305320279</v>
      </c>
      <c r="J313" s="9">
        <f t="shared" si="28"/>
        <v>108.95667081313246</v>
      </c>
      <c r="K313" s="39">
        <f t="shared" si="29"/>
        <v>12.423072240070326</v>
      </c>
      <c r="L313" s="20"/>
      <c r="M313" s="20"/>
    </row>
    <row r="314" spans="1:13" ht="12.75">
      <c r="A314" s="6">
        <v>38927</v>
      </c>
      <c r="B314" s="9">
        <v>122000</v>
      </c>
      <c r="C314" s="9">
        <v>1008925.8568644293</v>
      </c>
      <c r="D314" s="11">
        <f t="shared" si="24"/>
        <v>0.12092067932440084</v>
      </c>
      <c r="E314" s="11">
        <v>0.1347</v>
      </c>
      <c r="F314" s="11">
        <f t="shared" si="25"/>
        <v>0.013779320675599144</v>
      </c>
      <c r="G314" s="9">
        <f t="shared" si="26"/>
        <v>13902.312919638613</v>
      </c>
      <c r="H314" s="11">
        <v>0.878682829138165</v>
      </c>
      <c r="I314" s="9">
        <f t="shared" si="27"/>
        <v>119.41502880264825</v>
      </c>
      <c r="J314" s="9">
        <f t="shared" si="28"/>
        <v>107.19930515485613</v>
      </c>
      <c r="K314" s="39">
        <f t="shared" si="29"/>
        <v>12.215723647792117</v>
      </c>
      <c r="L314" s="20"/>
      <c r="M314" s="20"/>
    </row>
    <row r="315" spans="1:13" ht="12.75">
      <c r="A315" s="6">
        <v>38928</v>
      </c>
      <c r="B315" s="9">
        <v>124000</v>
      </c>
      <c r="C315" s="9">
        <v>1018920.0767182175</v>
      </c>
      <c r="D315" s="11">
        <f t="shared" si="24"/>
        <v>0.12169747444704854</v>
      </c>
      <c r="E315" s="11">
        <v>0.1347</v>
      </c>
      <c r="F315" s="11">
        <f t="shared" si="25"/>
        <v>0.01300252555295145</v>
      </c>
      <c r="G315" s="9">
        <f t="shared" si="26"/>
        <v>13248.534333943873</v>
      </c>
      <c r="H315" s="11">
        <v>0.878682829138165</v>
      </c>
      <c r="I315" s="9">
        <f t="shared" si="27"/>
        <v>120.59793044361638</v>
      </c>
      <c r="J315" s="9">
        <f t="shared" si="28"/>
        <v>108.95667081313246</v>
      </c>
      <c r="K315" s="39">
        <f t="shared" si="29"/>
        <v>11.641259630483916</v>
      </c>
      <c r="L315" s="20"/>
      <c r="M315" s="20"/>
    </row>
    <row r="316" spans="1:13" ht="12.75">
      <c r="A316" s="6">
        <v>38929</v>
      </c>
      <c r="B316" s="9">
        <v>124000</v>
      </c>
      <c r="C316" s="9">
        <v>1032332.2379821857</v>
      </c>
      <c r="D316" s="11">
        <f t="shared" si="24"/>
        <v>0.12011636897281493</v>
      </c>
      <c r="E316" s="11">
        <v>0.1347</v>
      </c>
      <c r="F316" s="11">
        <f t="shared" si="25"/>
        <v>0.01458363102718506</v>
      </c>
      <c r="G316" s="9">
        <f t="shared" si="26"/>
        <v>15055.152456200394</v>
      </c>
      <c r="H316" s="11">
        <v>0.878682829138165</v>
      </c>
      <c r="I316" s="9">
        <f t="shared" si="27"/>
        <v>122.18537476645301</v>
      </c>
      <c r="J316" s="9">
        <f t="shared" si="28"/>
        <v>108.95667081313246</v>
      </c>
      <c r="K316" s="39">
        <f t="shared" si="29"/>
        <v>13.228703953320547</v>
      </c>
      <c r="L316" s="20"/>
      <c r="M316" s="20"/>
    </row>
    <row r="317" spans="1:13" ht="12.75">
      <c r="A317" s="6">
        <v>38930</v>
      </c>
      <c r="B317" s="9">
        <v>136000</v>
      </c>
      <c r="C317" s="9">
        <v>1108240.6309598032</v>
      </c>
      <c r="D317" s="11">
        <f t="shared" si="24"/>
        <v>0.12271703112185645</v>
      </c>
      <c r="E317" s="11">
        <v>0.1347</v>
      </c>
      <c r="F317" s="11">
        <f t="shared" si="25"/>
        <v>0.01198296887814354</v>
      </c>
      <c r="G317" s="9">
        <f t="shared" si="26"/>
        <v>13280.012990285482</v>
      </c>
      <c r="H317" s="11">
        <v>0.878682829138165</v>
      </c>
      <c r="I317" s="9">
        <f t="shared" si="27"/>
        <v>131.16978414808608</v>
      </c>
      <c r="J317" s="9">
        <f t="shared" si="28"/>
        <v>119.50086476279044</v>
      </c>
      <c r="K317" s="39">
        <f t="shared" si="29"/>
        <v>11.668919385295638</v>
      </c>
      <c r="L317" s="20"/>
      <c r="M317" s="20"/>
    </row>
    <row r="318" spans="1:13" ht="12.75">
      <c r="A318" s="6">
        <v>38931</v>
      </c>
      <c r="B318" s="9">
        <v>127000</v>
      </c>
      <c r="C318" s="9">
        <v>1062759.1808909883</v>
      </c>
      <c r="D318" s="11">
        <f t="shared" si="24"/>
        <v>0.11950026147365451</v>
      </c>
      <c r="E318" s="11">
        <v>0.1347</v>
      </c>
      <c r="F318" s="11">
        <f t="shared" si="25"/>
        <v>0.015199738526345472</v>
      </c>
      <c r="G318" s="9">
        <f t="shared" si="26"/>
        <v>16153.66166601611</v>
      </c>
      <c r="H318" s="11">
        <v>0.878682829138165</v>
      </c>
      <c r="I318" s="9">
        <f t="shared" si="27"/>
        <v>125.78666443418273</v>
      </c>
      <c r="J318" s="9">
        <f t="shared" si="28"/>
        <v>111.59271930054695</v>
      </c>
      <c r="K318" s="39">
        <f t="shared" si="29"/>
        <v>14.19394513363578</v>
      </c>
      <c r="L318" s="20"/>
      <c r="M318" s="20"/>
    </row>
    <row r="319" spans="1:13" ht="12.75">
      <c r="A319" s="6">
        <v>38932</v>
      </c>
      <c r="B319" s="9">
        <v>130000</v>
      </c>
      <c r="C319" s="9">
        <v>1072886.421098264</v>
      </c>
      <c r="D319" s="11">
        <f t="shared" si="24"/>
        <v>0.1211684642880698</v>
      </c>
      <c r="E319" s="11">
        <v>0.1347</v>
      </c>
      <c r="F319" s="11">
        <f t="shared" si="25"/>
        <v>0.013531535711930193</v>
      </c>
      <c r="G319" s="9">
        <f t="shared" si="26"/>
        <v>14517.800921936134</v>
      </c>
      <c r="H319" s="11">
        <v>0.878682829138165</v>
      </c>
      <c r="I319" s="9">
        <f t="shared" si="27"/>
        <v>126.98531017491295</v>
      </c>
      <c r="J319" s="9">
        <f t="shared" si="28"/>
        <v>114.22876778796144</v>
      </c>
      <c r="K319" s="39">
        <f t="shared" si="29"/>
        <v>12.756542386951509</v>
      </c>
      <c r="L319" s="20"/>
      <c r="M319" s="20"/>
    </row>
    <row r="320" spans="1:13" ht="12.75">
      <c r="A320" s="6">
        <v>38933</v>
      </c>
      <c r="B320" s="9">
        <v>125000</v>
      </c>
      <c r="C320" s="9">
        <v>1083783.5806496667</v>
      </c>
      <c r="D320" s="11">
        <f t="shared" si="24"/>
        <v>0.11533667997172424</v>
      </c>
      <c r="E320" s="11">
        <v>0.1347</v>
      </c>
      <c r="F320" s="11">
        <f t="shared" si="25"/>
        <v>0.019363320028275746</v>
      </c>
      <c r="G320" s="9">
        <f t="shared" si="26"/>
        <v>20985.648313510093</v>
      </c>
      <c r="H320" s="11">
        <v>0.878682829138165</v>
      </c>
      <c r="I320" s="9">
        <f t="shared" si="27"/>
        <v>128.27508247368422</v>
      </c>
      <c r="J320" s="9">
        <f t="shared" si="28"/>
        <v>109.83535364227062</v>
      </c>
      <c r="K320" s="39">
        <f t="shared" si="29"/>
        <v>18.439728831413603</v>
      </c>
      <c r="L320" s="20"/>
      <c r="M320" s="20"/>
    </row>
    <row r="321" spans="1:13" ht="12.75">
      <c r="A321" s="6">
        <v>38934</v>
      </c>
      <c r="B321" s="9">
        <v>138000</v>
      </c>
      <c r="C321" s="9">
        <v>1135188.2851339823</v>
      </c>
      <c r="D321" s="11">
        <f t="shared" si="24"/>
        <v>0.12156573654538053</v>
      </c>
      <c r="E321" s="11">
        <v>0.1347</v>
      </c>
      <c r="F321" s="11">
        <f t="shared" si="25"/>
        <v>0.01313426345461946</v>
      </c>
      <c r="G321" s="9">
        <f t="shared" si="26"/>
        <v>14909.8620075474</v>
      </c>
      <c r="H321" s="11">
        <v>0.878682829138165</v>
      </c>
      <c r="I321" s="9">
        <f t="shared" si="27"/>
        <v>134.35927015191817</v>
      </c>
      <c r="J321" s="9">
        <f t="shared" si="28"/>
        <v>121.25823042106677</v>
      </c>
      <c r="K321" s="39">
        <f t="shared" si="29"/>
        <v>13.101039730851397</v>
      </c>
      <c r="L321" s="20"/>
      <c r="M321" s="20"/>
    </row>
    <row r="322" spans="1:13" ht="12.75">
      <c r="A322" s="6">
        <v>38935</v>
      </c>
      <c r="B322" s="9">
        <v>130000</v>
      </c>
      <c r="C322" s="9">
        <v>1184170.2919252838</v>
      </c>
      <c r="D322" s="11">
        <f t="shared" si="24"/>
        <v>0.10978150768217587</v>
      </c>
      <c r="E322" s="11">
        <v>0.1347</v>
      </c>
      <c r="F322" s="11">
        <f t="shared" si="25"/>
        <v>0.024918492317824115</v>
      </c>
      <c r="G322" s="9">
        <f t="shared" si="26"/>
        <v>29507.738322335725</v>
      </c>
      <c r="H322" s="11">
        <v>0.878682829138165</v>
      </c>
      <c r="I322" s="9">
        <f t="shared" si="27"/>
        <v>140.15671077850007</v>
      </c>
      <c r="J322" s="9">
        <f t="shared" si="28"/>
        <v>114.22876778796144</v>
      </c>
      <c r="K322" s="39">
        <f t="shared" si="29"/>
        <v>25.927942990538625</v>
      </c>
      <c r="L322" s="20"/>
      <c r="M322" s="20"/>
    </row>
    <row r="323" spans="1:13" ht="12.75">
      <c r="A323" s="6">
        <v>38936</v>
      </c>
      <c r="B323" s="9">
        <v>134000</v>
      </c>
      <c r="C323" s="9">
        <v>1173281.7751065474</v>
      </c>
      <c r="D323" s="11">
        <f t="shared" si="24"/>
        <v>0.1142095640135817</v>
      </c>
      <c r="E323" s="11">
        <v>0.1347</v>
      </c>
      <c r="F323" s="11">
        <f t="shared" si="25"/>
        <v>0.02049043598641828</v>
      </c>
      <c r="G323" s="9">
        <f t="shared" si="26"/>
        <v>24041.05510685192</v>
      </c>
      <c r="H323" s="11">
        <v>0.878682829138165</v>
      </c>
      <c r="I323" s="9">
        <f t="shared" si="27"/>
        <v>138.86796142126929</v>
      </c>
      <c r="J323" s="9">
        <f t="shared" si="28"/>
        <v>117.7434991045141</v>
      </c>
      <c r="K323" s="39">
        <f t="shared" si="29"/>
        <v>21.124462316755185</v>
      </c>
      <c r="L323" s="20"/>
      <c r="M323" s="20"/>
    </row>
    <row r="324" spans="1:13" ht="12.75">
      <c r="A324" s="6">
        <v>38937</v>
      </c>
      <c r="B324" s="9">
        <v>137000</v>
      </c>
      <c r="C324" s="9">
        <v>1345665.62275757</v>
      </c>
      <c r="D324" s="11">
        <f t="shared" si="24"/>
        <v>0.1018083524488471</v>
      </c>
      <c r="E324" s="11">
        <v>0.1347</v>
      </c>
      <c r="F324" s="11">
        <f t="shared" si="25"/>
        <v>0.03289164755115288</v>
      </c>
      <c r="G324" s="9">
        <f t="shared" si="26"/>
        <v>44261.15938544464</v>
      </c>
      <c r="H324" s="11">
        <v>0.878682829138165</v>
      </c>
      <c r="I324" s="9">
        <f t="shared" si="27"/>
        <v>159.27106834166636</v>
      </c>
      <c r="J324" s="9">
        <f t="shared" si="28"/>
        <v>120.3795475919286</v>
      </c>
      <c r="K324" s="39">
        <f t="shared" si="29"/>
        <v>38.891520749737765</v>
      </c>
      <c r="L324" s="20"/>
      <c r="M324" s="20"/>
    </row>
    <row r="325" spans="1:13" ht="12.75">
      <c r="A325" s="6">
        <v>38938</v>
      </c>
      <c r="B325" s="9">
        <v>139000</v>
      </c>
      <c r="C325" s="9">
        <v>1343198.8833167139</v>
      </c>
      <c r="D325" s="11">
        <f aca="true" t="shared" si="30" ref="D325:D368">B325/C325</f>
        <v>0.10348430282846288</v>
      </c>
      <c r="E325" s="11">
        <v>0.1347</v>
      </c>
      <c r="F325" s="11">
        <f aca="true" t="shared" si="31" ref="F325:F368">E325-D325</f>
        <v>0.031215697171537105</v>
      </c>
      <c r="G325" s="9">
        <f aca="true" t="shared" si="32" ref="G325:G368">C325*F325</f>
        <v>41928.889582761345</v>
      </c>
      <c r="H325" s="11">
        <v>0.878682829138165</v>
      </c>
      <c r="I325" s="9">
        <f aca="true" t="shared" si="33" ref="I325:I368">E325*C325*H325/1000</f>
        <v>158.97910857140738</v>
      </c>
      <c r="J325" s="9">
        <f aca="true" t="shared" si="34" ref="J325:J368">C325*D325*H325/1000</f>
        <v>122.13691325020493</v>
      </c>
      <c r="K325" s="39">
        <f aca="true" t="shared" si="35" ref="K325:K368">(I325-J325)</f>
        <v>36.84219532120245</v>
      </c>
      <c r="L325" s="20"/>
      <c r="M325" s="20"/>
    </row>
    <row r="326" spans="1:13" ht="12.75">
      <c r="A326" s="6">
        <v>38939</v>
      </c>
      <c r="B326" s="9">
        <v>132000</v>
      </c>
      <c r="C326" s="9">
        <v>1299950.6776848251</v>
      </c>
      <c r="D326" s="11">
        <f t="shared" si="30"/>
        <v>0.10154231407847582</v>
      </c>
      <c r="E326" s="11">
        <v>0.1347</v>
      </c>
      <c r="F326" s="11">
        <f t="shared" si="31"/>
        <v>0.03315768592152417</v>
      </c>
      <c r="G326" s="9">
        <f t="shared" si="32"/>
        <v>43103.35628414593</v>
      </c>
      <c r="H326" s="11">
        <v>0.878682829138165</v>
      </c>
      <c r="I326" s="9">
        <f t="shared" si="33"/>
        <v>153.86031249134143</v>
      </c>
      <c r="J326" s="9">
        <f t="shared" si="34"/>
        <v>115.98613344623777</v>
      </c>
      <c r="K326" s="39">
        <f t="shared" si="35"/>
        <v>37.87417904510366</v>
      </c>
      <c r="L326" s="20"/>
      <c r="M326" s="20"/>
    </row>
    <row r="327" spans="1:13" ht="12.75">
      <c r="A327" s="6">
        <v>38940</v>
      </c>
      <c r="B327" s="9">
        <v>122000</v>
      </c>
      <c r="C327" s="9">
        <v>1237141.747634106</v>
      </c>
      <c r="D327" s="11">
        <f t="shared" si="30"/>
        <v>0.09861440714720947</v>
      </c>
      <c r="E327" s="11">
        <v>0.1347</v>
      </c>
      <c r="F327" s="11">
        <f t="shared" si="31"/>
        <v>0.03608559285279052</v>
      </c>
      <c r="G327" s="9">
        <f t="shared" si="32"/>
        <v>44642.99340631407</v>
      </c>
      <c r="H327" s="11">
        <v>0.878682829138165</v>
      </c>
      <c r="I327" s="9">
        <f t="shared" si="33"/>
        <v>146.42633690231264</v>
      </c>
      <c r="J327" s="9">
        <f t="shared" si="34"/>
        <v>107.19930515485613</v>
      </c>
      <c r="K327" s="39">
        <f t="shared" si="35"/>
        <v>39.22703174745651</v>
      </c>
      <c r="L327" s="20"/>
      <c r="M327" s="20"/>
    </row>
    <row r="328" spans="1:13" ht="12.75">
      <c r="A328" s="6">
        <v>38941</v>
      </c>
      <c r="B328" s="9">
        <v>129000</v>
      </c>
      <c r="C328" s="9">
        <v>1150767.3987244365</v>
      </c>
      <c r="D328" s="11">
        <f t="shared" si="30"/>
        <v>0.11209910894503053</v>
      </c>
      <c r="E328" s="11">
        <v>0.1347</v>
      </c>
      <c r="F328" s="11">
        <f t="shared" si="31"/>
        <v>0.022600891054969457</v>
      </c>
      <c r="G328" s="9">
        <f t="shared" si="32"/>
        <v>26008.36860818159</v>
      </c>
      <c r="H328" s="11">
        <v>0.878682829138165</v>
      </c>
      <c r="I328" s="9">
        <f t="shared" si="33"/>
        <v>136.2031918687285</v>
      </c>
      <c r="J328" s="9">
        <f t="shared" si="34"/>
        <v>113.35008495882329</v>
      </c>
      <c r="K328" s="39">
        <f t="shared" si="35"/>
        <v>22.85310690990522</v>
      </c>
      <c r="L328" s="20"/>
      <c r="M328" s="20"/>
    </row>
    <row r="329" spans="1:13" ht="12.75">
      <c r="A329" s="6">
        <v>38942</v>
      </c>
      <c r="B329" s="9">
        <v>133000</v>
      </c>
      <c r="C329" s="9">
        <v>1094254.883193774</v>
      </c>
      <c r="D329" s="11">
        <f t="shared" si="30"/>
        <v>0.12154389442779207</v>
      </c>
      <c r="E329" s="11">
        <v>0.1347</v>
      </c>
      <c r="F329" s="11">
        <f t="shared" si="31"/>
        <v>0.013156105572207921</v>
      </c>
      <c r="G329" s="9">
        <f t="shared" si="32"/>
        <v>14396.132766201337</v>
      </c>
      <c r="H329" s="11">
        <v>0.878682829138165</v>
      </c>
      <c r="I329" s="9">
        <f t="shared" si="33"/>
        <v>129.51445094303037</v>
      </c>
      <c r="J329" s="9">
        <f t="shared" si="34"/>
        <v>116.86481627537594</v>
      </c>
      <c r="K329" s="39">
        <f t="shared" si="35"/>
        <v>12.649634667654425</v>
      </c>
      <c r="L329" s="20"/>
      <c r="M329" s="20"/>
    </row>
    <row r="330" spans="1:13" ht="12.75">
      <c r="A330" s="6">
        <v>38943</v>
      </c>
      <c r="B330" s="9">
        <v>129000</v>
      </c>
      <c r="C330" s="9">
        <v>1086809.375984929</v>
      </c>
      <c r="D330" s="11">
        <f t="shared" si="30"/>
        <v>0.11869606837270133</v>
      </c>
      <c r="E330" s="11">
        <v>0.1347</v>
      </c>
      <c r="F330" s="11">
        <f t="shared" si="31"/>
        <v>0.016003931627298656</v>
      </c>
      <c r="G330" s="9">
        <f t="shared" si="32"/>
        <v>17393.222945169924</v>
      </c>
      <c r="H330" s="11">
        <v>0.878682829138165</v>
      </c>
      <c r="I330" s="9">
        <f t="shared" si="33"/>
        <v>128.63321130411603</v>
      </c>
      <c r="J330" s="9">
        <f t="shared" si="34"/>
        <v>113.35008495882329</v>
      </c>
      <c r="K330" s="39">
        <f t="shared" si="35"/>
        <v>15.283126345292743</v>
      </c>
      <c r="L330" s="20"/>
      <c r="M330" s="20"/>
    </row>
    <row r="331" spans="1:13" ht="12.75">
      <c r="A331" s="6">
        <v>38944</v>
      </c>
      <c r="B331" s="9">
        <v>140000</v>
      </c>
      <c r="C331" s="9">
        <v>1165519.4217923922</v>
      </c>
      <c r="D331" s="11">
        <f t="shared" si="30"/>
        <v>0.12011811848205946</v>
      </c>
      <c r="E331" s="11">
        <v>0.1347</v>
      </c>
      <c r="F331" s="11">
        <f t="shared" si="31"/>
        <v>0.014581881517940529</v>
      </c>
      <c r="G331" s="9">
        <f t="shared" si="32"/>
        <v>16995.466115435214</v>
      </c>
      <c r="H331" s="11">
        <v>0.878682829138165</v>
      </c>
      <c r="I331" s="9">
        <f t="shared" si="33"/>
        <v>137.94922032817553</v>
      </c>
      <c r="J331" s="9">
        <f t="shared" si="34"/>
        <v>123.0155960793431</v>
      </c>
      <c r="K331" s="39">
        <f t="shared" si="35"/>
        <v>14.93362424883243</v>
      </c>
      <c r="L331" s="20"/>
      <c r="M331" s="20"/>
    </row>
    <row r="332" spans="1:13" ht="12.75">
      <c r="A332" s="6">
        <v>38945</v>
      </c>
      <c r="B332" s="9">
        <v>129000</v>
      </c>
      <c r="C332" s="9">
        <v>1090480.789533045</v>
      </c>
      <c r="D332" s="11">
        <f t="shared" si="30"/>
        <v>0.1182964443190596</v>
      </c>
      <c r="E332" s="11">
        <v>0.1347</v>
      </c>
      <c r="F332" s="11">
        <f t="shared" si="31"/>
        <v>0.016403555680940388</v>
      </c>
      <c r="G332" s="9">
        <f t="shared" si="32"/>
        <v>17887.762350101137</v>
      </c>
      <c r="H332" s="11">
        <v>0.878682829138165</v>
      </c>
      <c r="I332" s="9">
        <f t="shared" si="33"/>
        <v>129.0677545875613</v>
      </c>
      <c r="J332" s="9">
        <f t="shared" si="34"/>
        <v>113.35008495882329</v>
      </c>
      <c r="K332" s="39">
        <f t="shared" si="35"/>
        <v>15.717669628738008</v>
      </c>
      <c r="L332" s="20"/>
      <c r="M332" s="20"/>
    </row>
    <row r="333" spans="1:13" ht="12.75">
      <c r="A333" s="6">
        <v>38946</v>
      </c>
      <c r="B333" s="9">
        <v>138000</v>
      </c>
      <c r="C333" s="9">
        <v>1119187.442351737</v>
      </c>
      <c r="D333" s="11">
        <f t="shared" si="30"/>
        <v>0.12330374232043027</v>
      </c>
      <c r="E333" s="11">
        <v>0.1347</v>
      </c>
      <c r="F333" s="11">
        <f t="shared" si="31"/>
        <v>0.011396257679569713</v>
      </c>
      <c r="G333" s="9">
        <f t="shared" si="32"/>
        <v>12754.548484778968</v>
      </c>
      <c r="H333" s="11">
        <v>0.878682829138165</v>
      </c>
      <c r="I333" s="9">
        <f t="shared" si="33"/>
        <v>132.46543316805224</v>
      </c>
      <c r="J333" s="9">
        <f t="shared" si="34"/>
        <v>121.25823042106677</v>
      </c>
      <c r="K333" s="39">
        <f t="shared" si="35"/>
        <v>11.207202746985473</v>
      </c>
      <c r="L333" s="20"/>
      <c r="M333" s="20"/>
    </row>
    <row r="334" spans="1:13" ht="12.75">
      <c r="A334" s="6">
        <v>38947</v>
      </c>
      <c r="B334" s="9">
        <v>136000</v>
      </c>
      <c r="C334" s="9">
        <v>1120951.4368204158</v>
      </c>
      <c r="D334" s="11">
        <f t="shared" si="30"/>
        <v>0.12132550575586455</v>
      </c>
      <c r="E334" s="11">
        <v>0.1347</v>
      </c>
      <c r="F334" s="11">
        <f t="shared" si="31"/>
        <v>0.013374494244135435</v>
      </c>
      <c r="G334" s="9">
        <f t="shared" si="32"/>
        <v>14992.158539709997</v>
      </c>
      <c r="H334" s="11">
        <v>0.878682829138165</v>
      </c>
      <c r="I334" s="9">
        <f t="shared" si="33"/>
        <v>132.67421704335072</v>
      </c>
      <c r="J334" s="9">
        <f t="shared" si="34"/>
        <v>119.50086476279044</v>
      </c>
      <c r="K334" s="39">
        <f t="shared" si="35"/>
        <v>13.17335228056028</v>
      </c>
      <c r="L334" s="20"/>
      <c r="M334" s="20"/>
    </row>
    <row r="335" spans="1:13" ht="12.75">
      <c r="A335" s="6">
        <v>38948</v>
      </c>
      <c r="B335" s="9">
        <v>129000</v>
      </c>
      <c r="C335" s="9">
        <v>1106824.612363326</v>
      </c>
      <c r="D335" s="11">
        <f t="shared" si="30"/>
        <v>0.11654963086207058</v>
      </c>
      <c r="E335" s="11">
        <v>0.1347</v>
      </c>
      <c r="F335" s="11">
        <f t="shared" si="31"/>
        <v>0.018150369137929404</v>
      </c>
      <c r="G335" s="9">
        <f t="shared" si="32"/>
        <v>20089.275285339987</v>
      </c>
      <c r="H335" s="11">
        <v>0.878682829138165</v>
      </c>
      <c r="I335" s="9">
        <f t="shared" si="33"/>
        <v>131.00218620188122</v>
      </c>
      <c r="J335" s="9">
        <f t="shared" si="34"/>
        <v>113.35008495882329</v>
      </c>
      <c r="K335" s="39">
        <f t="shared" si="35"/>
        <v>17.652101243057928</v>
      </c>
      <c r="L335" s="20"/>
      <c r="M335" s="20"/>
    </row>
    <row r="336" spans="1:13" ht="12.75">
      <c r="A336" s="6">
        <v>38949</v>
      </c>
      <c r="B336" s="9">
        <v>129000</v>
      </c>
      <c r="C336" s="9">
        <v>1025149.2763462609</v>
      </c>
      <c r="D336" s="11">
        <f t="shared" si="30"/>
        <v>0.1258353324500891</v>
      </c>
      <c r="E336" s="11">
        <v>0.1347</v>
      </c>
      <c r="F336" s="11">
        <f t="shared" si="31"/>
        <v>0.008864667549910887</v>
      </c>
      <c r="G336" s="9">
        <f t="shared" si="32"/>
        <v>9087.607523841329</v>
      </c>
      <c r="H336" s="11">
        <v>0.878682829138165</v>
      </c>
      <c r="I336" s="9">
        <f t="shared" si="33"/>
        <v>121.33520964796945</v>
      </c>
      <c r="J336" s="9">
        <f t="shared" si="34"/>
        <v>113.35008495882329</v>
      </c>
      <c r="K336" s="39">
        <f t="shared" si="35"/>
        <v>7.985124689146161</v>
      </c>
      <c r="L336" s="20"/>
      <c r="M336" s="20"/>
    </row>
    <row r="337" spans="1:13" ht="12.75">
      <c r="A337" s="6">
        <v>38950</v>
      </c>
      <c r="B337" s="9">
        <v>125000</v>
      </c>
      <c r="C337" s="9">
        <v>1076269.7155147525</v>
      </c>
      <c r="D337" s="11">
        <f t="shared" si="30"/>
        <v>0.1161418910130865</v>
      </c>
      <c r="E337" s="22">
        <v>0.1347</v>
      </c>
      <c r="F337" s="11">
        <f t="shared" si="31"/>
        <v>0.018558108986913485</v>
      </c>
      <c r="G337" s="9">
        <f t="shared" si="32"/>
        <v>19973.53067983715</v>
      </c>
      <c r="H337" s="11">
        <v>0.878682829138165</v>
      </c>
      <c r="I337" s="9">
        <f t="shared" si="33"/>
        <v>127.38575208790787</v>
      </c>
      <c r="J337" s="9">
        <f t="shared" si="34"/>
        <v>109.83535364227062</v>
      </c>
      <c r="K337" s="39">
        <f t="shared" si="35"/>
        <v>17.550398445637256</v>
      </c>
      <c r="L337" s="20"/>
      <c r="M337" s="20"/>
    </row>
    <row r="338" spans="1:13" ht="12.75">
      <c r="A338" s="6">
        <v>38951</v>
      </c>
      <c r="B338" s="46">
        <v>123000</v>
      </c>
      <c r="C338" s="46">
        <v>1092015.60170881</v>
      </c>
      <c r="D338" s="11">
        <f t="shared" si="30"/>
        <v>0.11263575337891409</v>
      </c>
      <c r="E338" s="22">
        <v>0.1347</v>
      </c>
      <c r="F338" s="11">
        <f t="shared" si="31"/>
        <v>0.0220642466210859</v>
      </c>
      <c r="G338" s="9">
        <f t="shared" si="32"/>
        <v>24094.5015501767</v>
      </c>
      <c r="H338" s="11">
        <v>0.878682829138165</v>
      </c>
      <c r="I338" s="9">
        <f t="shared" si="33"/>
        <v>129.24941277277748</v>
      </c>
      <c r="J338" s="9">
        <f t="shared" si="34"/>
        <v>108.07798798399429</v>
      </c>
      <c r="K338" s="39">
        <f t="shared" si="35"/>
        <v>21.171424788783185</v>
      </c>
      <c r="L338" s="20"/>
      <c r="M338" s="20"/>
    </row>
    <row r="339" spans="1:13" ht="12.75">
      <c r="A339" s="6">
        <v>38952</v>
      </c>
      <c r="B339" s="46">
        <v>125000</v>
      </c>
      <c r="C339" s="46">
        <v>1096826.404887312</v>
      </c>
      <c r="D339" s="11">
        <f t="shared" si="30"/>
        <v>0.11396516298569827</v>
      </c>
      <c r="E339" s="22">
        <v>0.1347</v>
      </c>
      <c r="F339" s="11">
        <f t="shared" si="31"/>
        <v>0.02073483701430172</v>
      </c>
      <c r="G339" s="9">
        <f t="shared" si="32"/>
        <v>22742.516738320923</v>
      </c>
      <c r="H339" s="11">
        <v>0.878682829138165</v>
      </c>
      <c r="I339" s="9">
        <f t="shared" si="33"/>
        <v>129.81881259162054</v>
      </c>
      <c r="J339" s="9">
        <f t="shared" si="34"/>
        <v>109.83535364227062</v>
      </c>
      <c r="K339" s="39">
        <f t="shared" si="35"/>
        <v>19.983458949349924</v>
      </c>
      <c r="L339" s="20"/>
      <c r="M339" s="20"/>
    </row>
    <row r="340" spans="1:13" ht="12.75">
      <c r="A340" s="6">
        <v>38953</v>
      </c>
      <c r="B340" s="46">
        <v>121000</v>
      </c>
      <c r="C340" s="46">
        <v>995874.6001273447</v>
      </c>
      <c r="D340" s="11">
        <f t="shared" si="30"/>
        <v>0.12150124120499455</v>
      </c>
      <c r="E340" s="22">
        <v>0.1347</v>
      </c>
      <c r="F340" s="11">
        <f t="shared" si="31"/>
        <v>0.013198758795005441</v>
      </c>
      <c r="G340" s="9">
        <f t="shared" si="32"/>
        <v>13144.308637153317</v>
      </c>
      <c r="H340" s="11">
        <v>0.878682829138165</v>
      </c>
      <c r="I340" s="9">
        <f t="shared" si="33"/>
        <v>117.87030062607707</v>
      </c>
      <c r="J340" s="9">
        <f t="shared" si="34"/>
        <v>106.32062232571796</v>
      </c>
      <c r="K340" s="39">
        <f t="shared" si="35"/>
        <v>11.549678300359105</v>
      </c>
      <c r="L340" s="20"/>
      <c r="M340" s="20"/>
    </row>
    <row r="341" spans="1:13" ht="12.75">
      <c r="A341" s="6">
        <v>38954</v>
      </c>
      <c r="B341" s="46">
        <v>124000</v>
      </c>
      <c r="C341" s="46">
        <v>1057691.7499845503</v>
      </c>
      <c r="D341" s="11">
        <f t="shared" si="30"/>
        <v>0.11723642545364589</v>
      </c>
      <c r="E341" s="22">
        <v>0.1347</v>
      </c>
      <c r="F341" s="11">
        <f t="shared" si="31"/>
        <v>0.017463574546354096</v>
      </c>
      <c r="G341" s="9">
        <f t="shared" si="32"/>
        <v>18471.07872291891</v>
      </c>
      <c r="H341" s="11">
        <v>0.878682829138165</v>
      </c>
      <c r="I341" s="9">
        <f t="shared" si="33"/>
        <v>125.1868905226206</v>
      </c>
      <c r="J341" s="9">
        <f t="shared" si="34"/>
        <v>108.95667081313246</v>
      </c>
      <c r="K341" s="39">
        <f t="shared" si="35"/>
        <v>16.23021970948814</v>
      </c>
      <c r="L341" s="20"/>
      <c r="M341" s="20"/>
    </row>
    <row r="342" spans="1:13" ht="12.75">
      <c r="A342" s="6">
        <v>38955</v>
      </c>
      <c r="B342" s="46">
        <v>140000</v>
      </c>
      <c r="C342" s="46">
        <v>1147211.7214286136</v>
      </c>
      <c r="D342" s="11">
        <f t="shared" si="30"/>
        <v>0.12203501532015304</v>
      </c>
      <c r="E342" s="22">
        <v>0.1347</v>
      </c>
      <c r="F342" s="11">
        <f t="shared" si="31"/>
        <v>0.012664984679846947</v>
      </c>
      <c r="G342" s="9">
        <f t="shared" si="32"/>
        <v>14529.418876434234</v>
      </c>
      <c r="H342" s="11">
        <v>0.878682829138165</v>
      </c>
      <c r="I342" s="9">
        <f t="shared" si="33"/>
        <v>135.7823469634218</v>
      </c>
      <c r="J342" s="9">
        <f t="shared" si="34"/>
        <v>123.0155960793431</v>
      </c>
      <c r="K342" s="39">
        <f t="shared" si="35"/>
        <v>12.76675088407869</v>
      </c>
      <c r="L342" s="20"/>
      <c r="M342" s="20"/>
    </row>
    <row r="343" spans="1:13" ht="12.75">
      <c r="A343" s="6">
        <v>38956</v>
      </c>
      <c r="B343" s="46">
        <v>133000</v>
      </c>
      <c r="C343" s="46">
        <v>1055638.3992138375</v>
      </c>
      <c r="D343" s="11">
        <f t="shared" si="30"/>
        <v>0.1259901118593722</v>
      </c>
      <c r="E343" s="22">
        <v>0.1347</v>
      </c>
      <c r="F343" s="11">
        <f t="shared" si="31"/>
        <v>0.008709888140627786</v>
      </c>
      <c r="G343" s="9">
        <f t="shared" si="32"/>
        <v>9194.492374103904</v>
      </c>
      <c r="H343" s="11">
        <v>0.878682829138165</v>
      </c>
      <c r="I343" s="9">
        <f t="shared" si="33"/>
        <v>124.94385884714283</v>
      </c>
      <c r="J343" s="9">
        <f t="shared" si="34"/>
        <v>116.86481627537594</v>
      </c>
      <c r="K343" s="39">
        <f t="shared" si="35"/>
        <v>8.079042571766891</v>
      </c>
      <c r="L343" s="20"/>
      <c r="M343" s="20"/>
    </row>
    <row r="344" spans="1:13" ht="12.75">
      <c r="A344" s="6">
        <v>38957</v>
      </c>
      <c r="B344" s="46">
        <v>134000</v>
      </c>
      <c r="C344" s="46">
        <v>1068586.8363588378</v>
      </c>
      <c r="D344" s="11">
        <f t="shared" si="30"/>
        <v>0.12539926138019727</v>
      </c>
      <c r="E344" s="22">
        <v>0.1347</v>
      </c>
      <c r="F344" s="11">
        <f t="shared" si="31"/>
        <v>0.009300738619802712</v>
      </c>
      <c r="G344" s="9">
        <f t="shared" si="32"/>
        <v>9938.646857535443</v>
      </c>
      <c r="H344" s="11">
        <v>0.878682829138165</v>
      </c>
      <c r="I344" s="9">
        <f t="shared" si="33"/>
        <v>126.47641744309847</v>
      </c>
      <c r="J344" s="9">
        <f t="shared" si="34"/>
        <v>117.7434991045141</v>
      </c>
      <c r="K344" s="39">
        <f t="shared" si="35"/>
        <v>8.73291833858437</v>
      </c>
      <c r="L344" s="20"/>
      <c r="M344" s="20"/>
    </row>
    <row r="345" spans="1:13" ht="12.75">
      <c r="A345" s="6">
        <v>38958</v>
      </c>
      <c r="B345" s="46">
        <v>125000</v>
      </c>
      <c r="C345" s="46">
        <v>1035427.2046998416</v>
      </c>
      <c r="D345" s="11">
        <f t="shared" si="30"/>
        <v>0.12072311740759802</v>
      </c>
      <c r="E345" s="22">
        <v>0.1347</v>
      </c>
      <c r="F345" s="11">
        <f t="shared" si="31"/>
        <v>0.01397688259240197</v>
      </c>
      <c r="G345" s="9">
        <f t="shared" si="32"/>
        <v>14472.044473068647</v>
      </c>
      <c r="H345" s="11">
        <v>0.878682829138165</v>
      </c>
      <c r="I345" s="9">
        <f t="shared" si="33"/>
        <v>122.55169062327992</v>
      </c>
      <c r="J345" s="9">
        <f t="shared" si="34"/>
        <v>109.83535364227062</v>
      </c>
      <c r="K345" s="39">
        <f t="shared" si="35"/>
        <v>12.716336981009306</v>
      </c>
      <c r="L345" s="20"/>
      <c r="M345" s="20"/>
    </row>
    <row r="346" spans="1:13" ht="12.75">
      <c r="A346" s="6">
        <v>38959</v>
      </c>
      <c r="B346" s="46">
        <v>127000</v>
      </c>
      <c r="C346" s="46">
        <v>1033443.9704357069</v>
      </c>
      <c r="D346" s="11">
        <f t="shared" si="30"/>
        <v>0.12289006819252712</v>
      </c>
      <c r="E346" s="22">
        <v>0.1347</v>
      </c>
      <c r="F346" s="11">
        <f t="shared" si="31"/>
        <v>0.011809931807472862</v>
      </c>
      <c r="G346" s="9">
        <f t="shared" si="32"/>
        <v>12204.902817689699</v>
      </c>
      <c r="H346" s="11">
        <v>0.878682829138165</v>
      </c>
      <c r="I346" s="9">
        <f t="shared" si="33"/>
        <v>122.3169578377509</v>
      </c>
      <c r="J346" s="9">
        <f t="shared" si="34"/>
        <v>111.59271930054695</v>
      </c>
      <c r="K346" s="39">
        <f t="shared" si="35"/>
        <v>10.72423853720396</v>
      </c>
      <c r="L346" s="20"/>
      <c r="M346" s="20"/>
    </row>
    <row r="347" spans="1:13" ht="12.75">
      <c r="A347" s="6">
        <v>38960</v>
      </c>
      <c r="B347" s="46">
        <v>128000</v>
      </c>
      <c r="C347" s="46">
        <v>958482.4256646739</v>
      </c>
      <c r="D347" s="11">
        <f t="shared" si="30"/>
        <v>0.13354444126738838</v>
      </c>
      <c r="E347" s="22">
        <v>0.1347</v>
      </c>
      <c r="F347" s="11">
        <f t="shared" si="31"/>
        <v>0.0011555587326116112</v>
      </c>
      <c r="G347" s="9">
        <f t="shared" si="32"/>
        <v>1107.5827370315735</v>
      </c>
      <c r="H347" s="11">
        <v>0.878682829138165</v>
      </c>
      <c r="I347" s="9">
        <f t="shared" si="33"/>
        <v>113.4446160625646</v>
      </c>
      <c r="J347" s="9">
        <f t="shared" si="34"/>
        <v>112.4714021296851</v>
      </c>
      <c r="K347" s="39">
        <f t="shared" si="35"/>
        <v>0.9732139328795029</v>
      </c>
      <c r="L347" s="20"/>
      <c r="M347" s="20"/>
    </row>
    <row r="348" spans="1:13" ht="12.75">
      <c r="A348" s="6">
        <v>38961</v>
      </c>
      <c r="B348" s="46">
        <v>128000</v>
      </c>
      <c r="C348" s="46">
        <v>989847.612108626</v>
      </c>
      <c r="D348" s="11">
        <f t="shared" si="30"/>
        <v>0.12931283405061472</v>
      </c>
      <c r="E348" s="22">
        <v>0.1347</v>
      </c>
      <c r="F348" s="11">
        <f t="shared" si="31"/>
        <v>0.005387165949385264</v>
      </c>
      <c r="G348" s="9">
        <f t="shared" si="32"/>
        <v>5332.473351031903</v>
      </c>
      <c r="H348" s="11">
        <v>0.878682829138165</v>
      </c>
      <c r="I348" s="9">
        <f t="shared" si="33"/>
        <v>117.15695490007371</v>
      </c>
      <c r="J348" s="9">
        <f t="shared" si="34"/>
        <v>112.47140212968513</v>
      </c>
      <c r="K348" s="39">
        <f t="shared" si="35"/>
        <v>4.685552770388583</v>
      </c>
      <c r="L348" s="20"/>
      <c r="M348" s="20"/>
    </row>
    <row r="349" spans="1:13" ht="12.75">
      <c r="A349" s="6">
        <v>38962</v>
      </c>
      <c r="B349" s="46">
        <v>120000</v>
      </c>
      <c r="C349" s="46">
        <v>1051496.5110189444</v>
      </c>
      <c r="D349" s="11">
        <f t="shared" si="30"/>
        <v>0.1141230605546327</v>
      </c>
      <c r="E349" s="22">
        <v>0.1347</v>
      </c>
      <c r="F349" s="11">
        <f t="shared" si="31"/>
        <v>0.020576939445367287</v>
      </c>
      <c r="G349" s="9">
        <f t="shared" si="32"/>
        <v>21636.580034251798</v>
      </c>
      <c r="H349" s="11">
        <v>0.878682829138165</v>
      </c>
      <c r="I349" s="9">
        <f t="shared" si="33"/>
        <v>124.4536308539505</v>
      </c>
      <c r="J349" s="9">
        <f t="shared" si="34"/>
        <v>105.44193949657979</v>
      </c>
      <c r="K349" s="39">
        <f t="shared" si="35"/>
        <v>19.011691357370708</v>
      </c>
      <c r="L349" s="20"/>
      <c r="M349" s="20"/>
    </row>
    <row r="350" spans="1:13" ht="12.75">
      <c r="A350" s="6">
        <v>38963</v>
      </c>
      <c r="B350" s="46">
        <v>125000</v>
      </c>
      <c r="C350" s="46">
        <v>1034562.936464528</v>
      </c>
      <c r="D350" s="11">
        <f t="shared" si="30"/>
        <v>0.12082396884153782</v>
      </c>
      <c r="E350" s="22">
        <v>0.1347</v>
      </c>
      <c r="F350" s="11">
        <f t="shared" si="31"/>
        <v>0.013876031158462171</v>
      </c>
      <c r="G350" s="9">
        <f t="shared" si="32"/>
        <v>14355.62754177191</v>
      </c>
      <c r="H350" s="11">
        <v>0.878682829138165</v>
      </c>
      <c r="I350" s="9">
        <f t="shared" si="33"/>
        <v>122.44939706472853</v>
      </c>
      <c r="J350" s="9">
        <f t="shared" si="34"/>
        <v>109.83535364227062</v>
      </c>
      <c r="K350" s="39">
        <f t="shared" si="35"/>
        <v>12.614043422457911</v>
      </c>
      <c r="L350" s="20"/>
      <c r="M350" s="20"/>
    </row>
    <row r="351" spans="1:13" ht="12.75">
      <c r="A351" s="6">
        <v>38964</v>
      </c>
      <c r="B351" s="46">
        <v>126000</v>
      </c>
      <c r="C351" s="46">
        <v>1120459.6349053108</v>
      </c>
      <c r="D351" s="11">
        <f t="shared" si="30"/>
        <v>0.1124538502546307</v>
      </c>
      <c r="E351" s="22">
        <v>0.1347</v>
      </c>
      <c r="F351" s="11">
        <f t="shared" si="31"/>
        <v>0.022246149745369287</v>
      </c>
      <c r="G351" s="9">
        <f t="shared" si="32"/>
        <v>24925.912821745344</v>
      </c>
      <c r="H351" s="11">
        <v>0.878682829138165</v>
      </c>
      <c r="I351" s="9">
        <f t="shared" si="33"/>
        <v>132.61600806847125</v>
      </c>
      <c r="J351" s="9">
        <f t="shared" si="34"/>
        <v>110.71403647140879</v>
      </c>
      <c r="K351" s="39">
        <f t="shared" si="35"/>
        <v>21.901971597062456</v>
      </c>
      <c r="L351" s="20"/>
      <c r="M351" s="20"/>
    </row>
    <row r="352" spans="1:13" ht="12.75">
      <c r="A352" s="6">
        <v>38965</v>
      </c>
      <c r="B352" s="46">
        <v>131000</v>
      </c>
      <c r="C352" s="46">
        <v>1101476.605506815</v>
      </c>
      <c r="D352" s="11">
        <f t="shared" si="30"/>
        <v>0.11893125949753953</v>
      </c>
      <c r="E352" s="22">
        <v>0.1347</v>
      </c>
      <c r="F352" s="11">
        <f t="shared" si="31"/>
        <v>0.01576874050246045</v>
      </c>
      <c r="G352" s="9">
        <f t="shared" si="32"/>
        <v>17368.898761767967</v>
      </c>
      <c r="H352" s="11">
        <v>0.878682829138165</v>
      </c>
      <c r="I352" s="9">
        <f t="shared" si="33"/>
        <v>130.36920372010428</v>
      </c>
      <c r="J352" s="9">
        <f t="shared" si="34"/>
        <v>115.10745061709962</v>
      </c>
      <c r="K352" s="39">
        <f t="shared" si="35"/>
        <v>15.261753103004665</v>
      </c>
      <c r="L352" s="20"/>
      <c r="M352" s="20"/>
    </row>
    <row r="353" spans="1:13" ht="12.75">
      <c r="A353" s="6">
        <v>38966</v>
      </c>
      <c r="B353" s="46">
        <v>130000</v>
      </c>
      <c r="C353" s="46">
        <v>1109951.573074421</v>
      </c>
      <c r="D353" s="11">
        <f t="shared" si="30"/>
        <v>0.11712222690933892</v>
      </c>
      <c r="E353" s="22">
        <v>0.1347</v>
      </c>
      <c r="F353" s="11">
        <f t="shared" si="31"/>
        <v>0.017577773090661067</v>
      </c>
      <c r="G353" s="9">
        <f t="shared" si="32"/>
        <v>19510.476893124476</v>
      </c>
      <c r="H353" s="11">
        <v>0.878682829138165</v>
      </c>
      <c r="I353" s="9">
        <f t="shared" si="33"/>
        <v>131.37228882224687</v>
      </c>
      <c r="J353" s="9">
        <f t="shared" si="34"/>
        <v>114.22876778796144</v>
      </c>
      <c r="K353" s="39">
        <f t="shared" si="35"/>
        <v>17.143521034285428</v>
      </c>
      <c r="L353" s="20"/>
      <c r="M353" s="20"/>
    </row>
    <row r="354" spans="1:13" ht="12.75">
      <c r="A354" s="6">
        <v>38967</v>
      </c>
      <c r="B354" s="46">
        <v>129000</v>
      </c>
      <c r="C354" s="46">
        <v>1109743.6364283948</v>
      </c>
      <c r="D354" s="11">
        <f t="shared" si="30"/>
        <v>0.11624306350174202</v>
      </c>
      <c r="E354" s="22">
        <v>0.1347</v>
      </c>
      <c r="F354" s="11">
        <f t="shared" si="31"/>
        <v>0.01845693649825797</v>
      </c>
      <c r="G354" s="9">
        <f t="shared" si="32"/>
        <v>20482.46782690476</v>
      </c>
      <c r="H354" s="11">
        <v>0.878682829138165</v>
      </c>
      <c r="I354" s="9">
        <f t="shared" si="33"/>
        <v>131.3476777366994</v>
      </c>
      <c r="J354" s="9">
        <f t="shared" si="34"/>
        <v>113.35008495882329</v>
      </c>
      <c r="K354" s="39">
        <f t="shared" si="35"/>
        <v>17.99759277787612</v>
      </c>
      <c r="L354" s="20"/>
      <c r="M354" s="20"/>
    </row>
    <row r="355" spans="1:13" ht="12.75">
      <c r="A355" s="6">
        <v>38968</v>
      </c>
      <c r="B355" s="46">
        <v>130000</v>
      </c>
      <c r="C355" s="46">
        <v>1128324.1068862013</v>
      </c>
      <c r="D355" s="11">
        <f t="shared" si="30"/>
        <v>0.11521512232753468</v>
      </c>
      <c r="E355" s="22">
        <v>0.1347</v>
      </c>
      <c r="F355" s="11">
        <f t="shared" si="31"/>
        <v>0.019484877672465303</v>
      </c>
      <c r="G355" s="9">
        <f t="shared" si="32"/>
        <v>21985.2571975713</v>
      </c>
      <c r="H355" s="11">
        <v>0.878682829138165</v>
      </c>
      <c r="I355" s="9">
        <f t="shared" si="33"/>
        <v>133.5468357816536</v>
      </c>
      <c r="J355" s="9">
        <f t="shared" si="34"/>
        <v>114.22876778796144</v>
      </c>
      <c r="K355" s="39">
        <f t="shared" si="35"/>
        <v>19.318067993692168</v>
      </c>
      <c r="L355" s="20"/>
      <c r="M355" s="20"/>
    </row>
    <row r="356" spans="1:13" ht="12.75">
      <c r="A356" s="6">
        <v>38969</v>
      </c>
      <c r="B356" s="46">
        <v>141000</v>
      </c>
      <c r="C356" s="46">
        <v>1211855.6817030306</v>
      </c>
      <c r="D356" s="11">
        <f t="shared" si="30"/>
        <v>0.1163504880398395</v>
      </c>
      <c r="E356" s="22">
        <v>0.1347</v>
      </c>
      <c r="F356" s="11">
        <f t="shared" si="31"/>
        <v>0.01834951196016049</v>
      </c>
      <c r="G356" s="9">
        <f t="shared" si="32"/>
        <v>22236.960325398206</v>
      </c>
      <c r="H356" s="11">
        <v>0.878682829138165</v>
      </c>
      <c r="I356" s="9">
        <f t="shared" si="33"/>
        <v>143.43351411863526</v>
      </c>
      <c r="J356" s="9">
        <f t="shared" si="34"/>
        <v>123.89427890848127</v>
      </c>
      <c r="K356" s="39">
        <f t="shared" si="35"/>
        <v>19.53923521015399</v>
      </c>
      <c r="L356" s="20"/>
      <c r="M356" s="20"/>
    </row>
    <row r="357" spans="1:13" ht="12.75">
      <c r="A357" s="6">
        <v>38970</v>
      </c>
      <c r="B357" s="46">
        <v>132000</v>
      </c>
      <c r="C357" s="46">
        <v>1101181.383415814</v>
      </c>
      <c r="D357" s="11">
        <f t="shared" si="30"/>
        <v>0.11987126007392358</v>
      </c>
      <c r="E357" s="22">
        <v>0.1347</v>
      </c>
      <c r="F357" s="11">
        <f t="shared" si="31"/>
        <v>0.014828739926076404</v>
      </c>
      <c r="G357" s="9">
        <f t="shared" si="32"/>
        <v>16329.13234611013</v>
      </c>
      <c r="H357" s="11">
        <v>0.878682829138165</v>
      </c>
      <c r="I357" s="9">
        <f t="shared" si="33"/>
        <v>130.33426165348934</v>
      </c>
      <c r="J357" s="9">
        <f t="shared" si="34"/>
        <v>115.98613344623777</v>
      </c>
      <c r="K357" s="39">
        <f t="shared" si="35"/>
        <v>14.348128207251563</v>
      </c>
      <c r="L357" s="20"/>
      <c r="M357" s="20"/>
    </row>
    <row r="358" spans="1:13" ht="12.75">
      <c r="A358" s="6">
        <v>38971</v>
      </c>
      <c r="B358" s="46">
        <v>136000</v>
      </c>
      <c r="C358" s="46">
        <v>1235605.9151708095</v>
      </c>
      <c r="D358" s="11">
        <f t="shared" si="30"/>
        <v>0.11006745624166055</v>
      </c>
      <c r="E358" s="22">
        <v>0.1347</v>
      </c>
      <c r="F358" s="11">
        <f t="shared" si="31"/>
        <v>0.02463254375833944</v>
      </c>
      <c r="G358" s="9">
        <f t="shared" si="32"/>
        <v>30436.116773508016</v>
      </c>
      <c r="H358" s="11">
        <v>0.878682829138165</v>
      </c>
      <c r="I358" s="9">
        <f t="shared" si="33"/>
        <v>146.24455795731603</v>
      </c>
      <c r="J358" s="9">
        <f t="shared" si="34"/>
        <v>119.50086476279044</v>
      </c>
      <c r="K358" s="39">
        <f t="shared" si="35"/>
        <v>26.74369319452559</v>
      </c>
      <c r="L358" s="20"/>
      <c r="M358" s="20"/>
    </row>
    <row r="359" spans="1:13" ht="12.75">
      <c r="A359" s="6">
        <v>38972</v>
      </c>
      <c r="B359" s="46">
        <v>134000</v>
      </c>
      <c r="C359" s="46">
        <v>1139292.5587861377</v>
      </c>
      <c r="D359" s="11">
        <f t="shared" si="30"/>
        <v>0.11761684825078701</v>
      </c>
      <c r="E359" s="22">
        <v>0.1347</v>
      </c>
      <c r="F359" s="11">
        <f t="shared" si="31"/>
        <v>0.017083151749212974</v>
      </c>
      <c r="G359" s="9">
        <f t="shared" si="32"/>
        <v>19462.707668492734</v>
      </c>
      <c r="H359" s="11">
        <v>0.878682829138165</v>
      </c>
      <c r="I359" s="9">
        <f t="shared" si="33"/>
        <v>134.84504614135437</v>
      </c>
      <c r="J359" s="9">
        <f t="shared" si="34"/>
        <v>117.7434991045141</v>
      </c>
      <c r="K359" s="39">
        <f t="shared" si="35"/>
        <v>17.101547036840273</v>
      </c>
      <c r="L359" s="20"/>
      <c r="M359" s="20"/>
    </row>
    <row r="360" spans="1:13" ht="12.75">
      <c r="A360" s="6">
        <v>38973</v>
      </c>
      <c r="B360" s="46">
        <v>126000</v>
      </c>
      <c r="C360" s="46">
        <v>1138670.875710649</v>
      </c>
      <c r="D360" s="11">
        <f t="shared" si="30"/>
        <v>0.11065532867112536</v>
      </c>
      <c r="E360" s="22">
        <v>0.1347</v>
      </c>
      <c r="F360" s="11">
        <f t="shared" si="31"/>
        <v>0.024044671328874626</v>
      </c>
      <c r="G360" s="9">
        <f t="shared" si="32"/>
        <v>27378.966958224402</v>
      </c>
      <c r="H360" s="11">
        <v>0.878682829138165</v>
      </c>
      <c r="I360" s="9">
        <f t="shared" si="33"/>
        <v>134.77146461714173</v>
      </c>
      <c r="J360" s="9">
        <f t="shared" si="34"/>
        <v>110.71403647140879</v>
      </c>
      <c r="K360" s="39">
        <f t="shared" si="35"/>
        <v>24.057428145732942</v>
      </c>
      <c r="L360" s="20"/>
      <c r="M360" s="20"/>
    </row>
    <row r="361" spans="1:13" ht="12.75">
      <c r="A361" s="6">
        <v>38974</v>
      </c>
      <c r="B361" s="46">
        <v>129000</v>
      </c>
      <c r="C361" s="46">
        <v>1156083.5215760397</v>
      </c>
      <c r="D361" s="11">
        <f t="shared" si="30"/>
        <v>0.11158363352860506</v>
      </c>
      <c r="E361" s="22">
        <v>0.1347</v>
      </c>
      <c r="F361" s="11">
        <f t="shared" si="31"/>
        <v>0.023116366471394922</v>
      </c>
      <c r="G361" s="9">
        <f t="shared" si="32"/>
        <v>26724.450356292535</v>
      </c>
      <c r="H361" s="11">
        <v>0.878682829138165</v>
      </c>
      <c r="I361" s="9">
        <f t="shared" si="33"/>
        <v>136.83240060505287</v>
      </c>
      <c r="J361" s="9">
        <f t="shared" si="34"/>
        <v>113.35008495882329</v>
      </c>
      <c r="K361" s="39">
        <f t="shared" si="35"/>
        <v>23.48231564622958</v>
      </c>
      <c r="L361" s="20"/>
      <c r="M361" s="20"/>
    </row>
    <row r="362" spans="1:13" ht="12.75">
      <c r="A362" s="6">
        <v>38975</v>
      </c>
      <c r="B362" s="46">
        <v>134000</v>
      </c>
      <c r="C362" s="46">
        <v>1108824.9725226357</v>
      </c>
      <c r="D362" s="11">
        <f t="shared" si="30"/>
        <v>0.12084864908403252</v>
      </c>
      <c r="E362" s="22">
        <v>0.1347</v>
      </c>
      <c r="F362" s="11">
        <f t="shared" si="31"/>
        <v>0.013851350915967467</v>
      </c>
      <c r="G362" s="9">
        <f t="shared" si="32"/>
        <v>15358.723798799012</v>
      </c>
      <c r="H362" s="11">
        <v>0.878682829138165</v>
      </c>
      <c r="I362" s="9">
        <f t="shared" si="33"/>
        <v>131.23894598399448</v>
      </c>
      <c r="J362" s="9">
        <f t="shared" si="34"/>
        <v>117.7434991045141</v>
      </c>
      <c r="K362" s="39">
        <f t="shared" si="35"/>
        <v>13.495446879480383</v>
      </c>
      <c r="L362" s="20"/>
      <c r="M362" s="20"/>
    </row>
    <row r="363" spans="1:13" ht="12.75">
      <c r="A363" s="6">
        <v>38976</v>
      </c>
      <c r="B363" s="46">
        <v>130000</v>
      </c>
      <c r="C363" s="46">
        <v>1121293.8875939639</v>
      </c>
      <c r="D363" s="11">
        <f t="shared" si="30"/>
        <v>0.11593749099885828</v>
      </c>
      <c r="E363" s="22">
        <v>0.1347</v>
      </c>
      <c r="F363" s="11">
        <f t="shared" si="31"/>
        <v>0.01876250900114171</v>
      </c>
      <c r="G363" s="9">
        <f t="shared" si="32"/>
        <v>21038.286658906927</v>
      </c>
      <c r="H363" s="11">
        <v>0.878682829138165</v>
      </c>
      <c r="I363" s="9">
        <f t="shared" si="33"/>
        <v>132.7147490296295</v>
      </c>
      <c r="J363" s="9">
        <f t="shared" si="34"/>
        <v>114.22876778796144</v>
      </c>
      <c r="K363" s="39">
        <f t="shared" si="35"/>
        <v>18.485981241668057</v>
      </c>
      <c r="L363" s="20"/>
      <c r="M363" s="20"/>
    </row>
    <row r="364" spans="1:13" ht="12.75">
      <c r="A364" s="6">
        <v>38977</v>
      </c>
      <c r="B364" s="46">
        <v>131000</v>
      </c>
      <c r="C364" s="46">
        <v>1100356.7352728336</v>
      </c>
      <c r="D364" s="11">
        <f t="shared" si="30"/>
        <v>0.11905229985938927</v>
      </c>
      <c r="E364" s="22">
        <v>0.1347</v>
      </c>
      <c r="F364" s="11">
        <f t="shared" si="31"/>
        <v>0.015647700140610718</v>
      </c>
      <c r="G364" s="9">
        <f t="shared" si="32"/>
        <v>17218.05224125067</v>
      </c>
      <c r="H364" s="11">
        <v>0.878682829138165</v>
      </c>
      <c r="I364" s="9">
        <f t="shared" si="33"/>
        <v>130.23665747269047</v>
      </c>
      <c r="J364" s="9">
        <f t="shared" si="34"/>
        <v>115.10745061709962</v>
      </c>
      <c r="K364" s="39">
        <f t="shared" si="35"/>
        <v>15.129206855590851</v>
      </c>
      <c r="L364" s="20"/>
      <c r="M364" s="20"/>
    </row>
    <row r="365" spans="1:12" ht="12.75">
      <c r="A365" s="6">
        <v>38978</v>
      </c>
      <c r="B365" s="46"/>
      <c r="C365" s="46"/>
      <c r="D365" s="11"/>
      <c r="E365" s="22"/>
      <c r="F365" s="11"/>
      <c r="G365" s="9"/>
      <c r="H365" s="11"/>
      <c r="I365" s="9">
        <f t="shared" si="33"/>
        <v>0</v>
      </c>
      <c r="J365" s="9">
        <f t="shared" si="34"/>
        <v>0</v>
      </c>
      <c r="K365" s="39">
        <f t="shared" si="35"/>
        <v>0</v>
      </c>
      <c r="L365" s="20"/>
    </row>
    <row r="366" spans="1:12" ht="12.75">
      <c r="A366" s="6">
        <v>38979</v>
      </c>
      <c r="B366" s="46">
        <v>137000</v>
      </c>
      <c r="C366" s="46">
        <v>1152216.0946437796</v>
      </c>
      <c r="D366" s="11">
        <f t="shared" si="30"/>
        <v>0.11890130734752068</v>
      </c>
      <c r="E366" s="22">
        <v>0.1347</v>
      </c>
      <c r="F366" s="11">
        <f t="shared" si="31"/>
        <v>0.01579869265247931</v>
      </c>
      <c r="G366" s="9">
        <f t="shared" si="32"/>
        <v>18203.507948517086</v>
      </c>
      <c r="H366" s="11">
        <v>0.878682829138165</v>
      </c>
      <c r="I366" s="9">
        <f t="shared" si="33"/>
        <v>136.37465745637067</v>
      </c>
      <c r="J366" s="9">
        <f t="shared" si="34"/>
        <v>120.3795475919286</v>
      </c>
      <c r="K366" s="39">
        <f t="shared" si="35"/>
        <v>15.995109864442071</v>
      </c>
      <c r="L366" s="20"/>
    </row>
    <row r="367" spans="1:12" ht="12.75">
      <c r="A367" s="6">
        <v>38980</v>
      </c>
      <c r="B367" s="46">
        <v>129000</v>
      </c>
      <c r="C367" s="46">
        <v>1099596.136652203</v>
      </c>
      <c r="D367" s="11">
        <f t="shared" si="30"/>
        <v>0.11731579959233894</v>
      </c>
      <c r="E367" s="22">
        <v>0.1347</v>
      </c>
      <c r="F367" s="11">
        <f t="shared" si="31"/>
        <v>0.017384200407661046</v>
      </c>
      <c r="G367" s="9">
        <f t="shared" si="32"/>
        <v>19115.59960705174</v>
      </c>
      <c r="H367" s="11">
        <v>0.878682829138165</v>
      </c>
      <c r="I367" s="9">
        <f t="shared" si="33"/>
        <v>130.14663410221988</v>
      </c>
      <c r="J367" s="9">
        <f t="shared" si="34"/>
        <v>113.35008495882329</v>
      </c>
      <c r="K367" s="39">
        <f t="shared" si="35"/>
        <v>16.79654914339659</v>
      </c>
      <c r="L367" s="20"/>
    </row>
    <row r="368" spans="1:12" ht="12.75">
      <c r="A368" s="6">
        <v>38981</v>
      </c>
      <c r="B368" s="46">
        <v>129000</v>
      </c>
      <c r="C368" s="46">
        <v>1081900.8976781324</v>
      </c>
      <c r="D368" s="11">
        <f t="shared" si="30"/>
        <v>0.11923458079834014</v>
      </c>
      <c r="E368" s="22">
        <v>0.1347</v>
      </c>
      <c r="F368" s="11">
        <f t="shared" si="31"/>
        <v>0.01546541920165985</v>
      </c>
      <c r="G368" s="9">
        <f t="shared" si="32"/>
        <v>16732.050917244418</v>
      </c>
      <c r="H368" s="11">
        <v>0.878682829138165</v>
      </c>
      <c r="I368" s="9">
        <f t="shared" si="33"/>
        <v>128.05225079607143</v>
      </c>
      <c r="J368" s="9">
        <f t="shared" si="34"/>
        <v>113.35008495882329</v>
      </c>
      <c r="K368" s="39">
        <f t="shared" si="35"/>
        <v>14.702165837248145</v>
      </c>
      <c r="L368" s="20"/>
    </row>
    <row r="369" spans="2:11" ht="12.75">
      <c r="B369" s="10">
        <f>SUM(B4:B368)</f>
        <v>48998656.45004507</v>
      </c>
      <c r="C369" s="10">
        <f>SUM(C4:C368)</f>
        <v>412885651.4777979</v>
      </c>
      <c r="D369" s="24">
        <f>B369/C369</f>
        <v>0.11867367217695593</v>
      </c>
      <c r="E369" s="22">
        <v>0.1347</v>
      </c>
      <c r="G369" s="10">
        <f>SUM(G4:G368)</f>
        <v>7547014.024373278</v>
      </c>
      <c r="H369" s="61">
        <f>AVERAGE(H4:H368)</f>
        <v>0.8683545759449329</v>
      </c>
      <c r="I369" s="23">
        <f>SUM(I4:I368)</f>
        <v>47966.067223803024</v>
      </c>
      <c r="J369" s="23">
        <f>SUM(J4:J368)</f>
        <v>41427.18070896369</v>
      </c>
      <c r="K369" s="19">
        <f>SUM(K4:K368)</f>
        <v>6538.8865148393625</v>
      </c>
    </row>
    <row r="371" spans="11:12" ht="12.75">
      <c r="K371" s="20"/>
      <c r="L371" s="8"/>
    </row>
    <row r="373" ht="12.75">
      <c r="K373" s="21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36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9.140625" style="1" customWidth="1"/>
    <col min="2" max="2" width="10.7109375" style="0" customWidth="1"/>
    <col min="4" max="4" width="10.57421875" style="0" bestFit="1" customWidth="1"/>
    <col min="5" max="5" width="15.421875" style="0" customWidth="1"/>
    <col min="6" max="6" width="12.57421875" style="0" bestFit="1" customWidth="1"/>
  </cols>
  <sheetData>
    <row r="2" spans="1:10" ht="51">
      <c r="A2" s="12" t="s">
        <v>12</v>
      </c>
      <c r="B2" s="12" t="s">
        <v>13</v>
      </c>
      <c r="C2" s="12" t="s">
        <v>14</v>
      </c>
      <c r="D2" s="12" t="s">
        <v>15</v>
      </c>
      <c r="E2" s="12" t="s">
        <v>16</v>
      </c>
      <c r="F2" s="12" t="s">
        <v>17</v>
      </c>
      <c r="G2" s="12" t="s">
        <v>22</v>
      </c>
      <c r="H2" s="12" t="s">
        <v>5</v>
      </c>
      <c r="I2" s="12" t="s">
        <v>18</v>
      </c>
      <c r="J2" s="12" t="s">
        <v>19</v>
      </c>
    </row>
    <row r="3" spans="1:10" ht="12.75">
      <c r="A3" s="12"/>
      <c r="B3" s="14" t="s">
        <v>8</v>
      </c>
      <c r="C3" s="14" t="s">
        <v>20</v>
      </c>
      <c r="D3" s="14" t="s">
        <v>21</v>
      </c>
      <c r="E3" s="14" t="s">
        <v>21</v>
      </c>
      <c r="F3" s="14" t="s">
        <v>11</v>
      </c>
      <c r="G3" s="14" t="s">
        <v>23</v>
      </c>
      <c r="H3" s="14" t="s">
        <v>10</v>
      </c>
      <c r="I3" s="14" t="s">
        <v>11</v>
      </c>
      <c r="J3" s="14" t="s">
        <v>11</v>
      </c>
    </row>
    <row r="4" spans="1:10" ht="12.75">
      <c r="A4" s="6">
        <v>38617</v>
      </c>
      <c r="B4" s="15">
        <v>9038.16</v>
      </c>
      <c r="C4" s="16">
        <v>0.6838</v>
      </c>
      <c r="D4" s="15">
        <f>B4*C4*35.7</f>
        <v>220636.4889456</v>
      </c>
      <c r="E4" s="41">
        <f>D4</f>
        <v>220636.4889456</v>
      </c>
      <c r="F4" s="17">
        <f>+E4*21.1*44*0.99/12/1000000</f>
        <v>16.899210597810338</v>
      </c>
      <c r="G4" s="42">
        <v>0.6661592031872509</v>
      </c>
      <c r="H4" s="17">
        <f>'Measure I ER'!H4</f>
        <v>0.8585907081720979</v>
      </c>
      <c r="I4" s="18">
        <f>G4*H4</f>
        <v>0.5719581020199022</v>
      </c>
      <c r="J4" s="18">
        <f>F4-I4</f>
        <v>16.327252495790436</v>
      </c>
    </row>
    <row r="5" spans="1:10" ht="12.75">
      <c r="A5" s="6">
        <v>38618</v>
      </c>
      <c r="B5" s="15">
        <v>9047.52</v>
      </c>
      <c r="C5" s="16">
        <v>0.6838</v>
      </c>
      <c r="D5" s="15">
        <f aca="true" t="shared" si="0" ref="D5:D68">B5*C5*35.7</f>
        <v>220864.9820832</v>
      </c>
      <c r="E5" s="41">
        <f aca="true" t="shared" si="1" ref="E5:E68">D5</f>
        <v>220864.9820832</v>
      </c>
      <c r="F5" s="17">
        <f aca="true" t="shared" si="2" ref="F5:F68">+E5*21.1*44*0.99/12/1000000</f>
        <v>16.916711572698542</v>
      </c>
      <c r="G5" s="42">
        <v>0.6668490836653388</v>
      </c>
      <c r="H5" s="17">
        <f>'Measure I ER'!H5</f>
        <v>0.8585907081720979</v>
      </c>
      <c r="I5" s="18">
        <f aca="true" t="shared" si="3" ref="I5:I68">G5*H5</f>
        <v>0.5725504269881379</v>
      </c>
      <c r="J5" s="18">
        <f aca="true" t="shared" si="4" ref="J5:J68">F5-I5</f>
        <v>16.344161145710405</v>
      </c>
    </row>
    <row r="6" spans="1:10" ht="12.75">
      <c r="A6" s="6">
        <v>38619</v>
      </c>
      <c r="B6" s="15">
        <v>9177.84</v>
      </c>
      <c r="C6" s="16">
        <v>0.6838</v>
      </c>
      <c r="D6" s="15">
        <f t="shared" si="0"/>
        <v>224046.3096144</v>
      </c>
      <c r="E6" s="41">
        <f t="shared" si="1"/>
        <v>224046.3096144</v>
      </c>
      <c r="F6" s="17">
        <f t="shared" si="2"/>
        <v>17.160378992295737</v>
      </c>
      <c r="G6" s="42">
        <v>0.6764543426294821</v>
      </c>
      <c r="H6" s="17">
        <f>'Measure I ER'!H6</f>
        <v>0.8585907081720979</v>
      </c>
      <c r="I6" s="18">
        <f t="shared" si="3"/>
        <v>0.5807974130843381</v>
      </c>
      <c r="J6" s="18">
        <f t="shared" si="4"/>
        <v>16.5795815792114</v>
      </c>
    </row>
    <row r="7" spans="1:10" ht="12.75">
      <c r="A7" s="6">
        <v>38620</v>
      </c>
      <c r="B7" s="15">
        <v>9210.24</v>
      </c>
      <c r="C7" s="16">
        <v>0.6838</v>
      </c>
      <c r="D7" s="15">
        <f t="shared" si="0"/>
        <v>224837.24739839998</v>
      </c>
      <c r="E7" s="41">
        <f t="shared" si="1"/>
        <v>224837.24739839998</v>
      </c>
      <c r="F7" s="17">
        <f t="shared" si="2"/>
        <v>17.22095928998565</v>
      </c>
      <c r="G7" s="42">
        <v>0.678842390438247</v>
      </c>
      <c r="H7" s="17">
        <f>'Measure I ER'!H7</f>
        <v>0.8585907081720979</v>
      </c>
      <c r="I7" s="18">
        <f t="shared" si="3"/>
        <v>0.5828477687436143</v>
      </c>
      <c r="J7" s="18">
        <f t="shared" si="4"/>
        <v>16.638111521242035</v>
      </c>
    </row>
    <row r="8" spans="1:10" ht="12.75">
      <c r="A8" s="6">
        <v>38621</v>
      </c>
      <c r="B8" s="15">
        <v>9281.76</v>
      </c>
      <c r="C8" s="16">
        <v>0.6838</v>
      </c>
      <c r="D8" s="15">
        <f t="shared" si="0"/>
        <v>226583.16932160003</v>
      </c>
      <c r="E8" s="41">
        <f t="shared" si="1"/>
        <v>226583.16932160003</v>
      </c>
      <c r="F8" s="17">
        <f t="shared" si="2"/>
        <v>17.354684687849314</v>
      </c>
      <c r="G8" s="42">
        <v>0.6841137848605577</v>
      </c>
      <c r="H8" s="17">
        <f>'Measure I ER'!H8</f>
        <v>0.8585907081720979</v>
      </c>
      <c r="I8" s="18">
        <f t="shared" si="3"/>
        <v>0.5873737390137205</v>
      </c>
      <c r="J8" s="18">
        <f t="shared" si="4"/>
        <v>16.767310948835593</v>
      </c>
    </row>
    <row r="9" spans="1:10" ht="12.75">
      <c r="A9" s="6">
        <v>38622</v>
      </c>
      <c r="B9" s="15">
        <v>9464.4</v>
      </c>
      <c r="C9" s="16">
        <v>0.6838</v>
      </c>
      <c r="D9" s="15">
        <f t="shared" si="0"/>
        <v>231041.714904</v>
      </c>
      <c r="E9" s="41">
        <f t="shared" si="1"/>
        <v>231041.714904</v>
      </c>
      <c r="F9" s="17">
        <f t="shared" si="2"/>
        <v>17.696178069642073</v>
      </c>
      <c r="G9" s="42">
        <v>0.6975752988047808</v>
      </c>
      <c r="H9" s="17">
        <f>'Measure I ER'!H9</f>
        <v>0.8585907081720979</v>
      </c>
      <c r="I9" s="18">
        <f t="shared" si="3"/>
        <v>0.5989316698041596</v>
      </c>
      <c r="J9" s="18">
        <f t="shared" si="4"/>
        <v>17.097246399837914</v>
      </c>
    </row>
    <row r="10" spans="1:10" ht="12.75">
      <c r="A10" s="6">
        <v>38623</v>
      </c>
      <c r="B10" s="15">
        <v>9597.6</v>
      </c>
      <c r="C10" s="16">
        <v>0.6838</v>
      </c>
      <c r="D10" s="15">
        <f t="shared" si="0"/>
        <v>234293.34801600003</v>
      </c>
      <c r="E10" s="41">
        <f t="shared" si="1"/>
        <v>234293.34801600003</v>
      </c>
      <c r="F10" s="17">
        <f t="shared" si="2"/>
        <v>17.94523040458949</v>
      </c>
      <c r="G10" s="42">
        <v>0.707392828685259</v>
      </c>
      <c r="H10" s="17">
        <f>'Measure I ER'!H10</f>
        <v>0.8585907081720979</v>
      </c>
      <c r="I10" s="18">
        <f t="shared" si="3"/>
        <v>0.6073609097367401</v>
      </c>
      <c r="J10" s="18">
        <f t="shared" si="4"/>
        <v>17.33786949485275</v>
      </c>
    </row>
    <row r="11" spans="1:10" ht="12.75">
      <c r="A11" s="6">
        <v>38624</v>
      </c>
      <c r="B11" s="15">
        <v>9444.24</v>
      </c>
      <c r="C11" s="16">
        <v>0.6838</v>
      </c>
      <c r="D11" s="15">
        <f t="shared" si="0"/>
        <v>230549.5758384</v>
      </c>
      <c r="E11" s="41">
        <f t="shared" si="1"/>
        <v>230549.5758384</v>
      </c>
      <c r="F11" s="17">
        <f t="shared" si="2"/>
        <v>17.658483662190573</v>
      </c>
      <c r="G11" s="42">
        <v>0.6960894023904383</v>
      </c>
      <c r="H11" s="17">
        <f>'Measure I ER'!H11</f>
        <v>0.8585907081720979</v>
      </c>
      <c r="I11" s="18">
        <f t="shared" si="3"/>
        <v>0.5976558929494988</v>
      </c>
      <c r="J11" s="18">
        <f t="shared" si="4"/>
        <v>17.060827769241072</v>
      </c>
    </row>
    <row r="12" spans="1:10" ht="12.75">
      <c r="A12" s="6">
        <v>38625</v>
      </c>
      <c r="B12" s="15">
        <v>9369.36</v>
      </c>
      <c r="C12" s="16">
        <v>0.6838</v>
      </c>
      <c r="D12" s="15">
        <f t="shared" si="0"/>
        <v>228721.6307376</v>
      </c>
      <c r="E12" s="41">
        <f t="shared" si="1"/>
        <v>228721.6307376</v>
      </c>
      <c r="F12" s="17">
        <f t="shared" si="2"/>
        <v>17.518475863084998</v>
      </c>
      <c r="G12" s="42">
        <v>0.690570358565737</v>
      </c>
      <c r="H12" s="17">
        <f>'Measure I ER'!H12</f>
        <v>0.8585907081720979</v>
      </c>
      <c r="I12" s="18">
        <f t="shared" si="3"/>
        <v>0.5929172932036157</v>
      </c>
      <c r="J12" s="18">
        <f t="shared" si="4"/>
        <v>16.92555856988138</v>
      </c>
    </row>
    <row r="13" spans="1:10" ht="12.75">
      <c r="A13" s="6">
        <v>38626</v>
      </c>
      <c r="B13" s="15">
        <v>9498.24</v>
      </c>
      <c r="C13" s="16">
        <v>0.7142</v>
      </c>
      <c r="D13" s="15">
        <f t="shared" si="0"/>
        <v>242176.0553856</v>
      </c>
      <c r="E13" s="41">
        <f t="shared" si="1"/>
        <v>242176.0553856</v>
      </c>
      <c r="F13" s="17">
        <f t="shared" si="2"/>
        <v>18.54899061014926</v>
      </c>
      <c r="G13" s="42">
        <v>0.700069482071713</v>
      </c>
      <c r="H13" s="17">
        <f>'Measure I ER'!H13</f>
        <v>0.8585907081720979</v>
      </c>
      <c r="I13" s="18">
        <f t="shared" si="3"/>
        <v>0.601073152381626</v>
      </c>
      <c r="J13" s="18">
        <f t="shared" si="4"/>
        <v>17.947917457767634</v>
      </c>
    </row>
    <row r="14" spans="1:10" ht="12.75">
      <c r="A14" s="6">
        <v>38627</v>
      </c>
      <c r="B14" s="15">
        <v>9578.16</v>
      </c>
      <c r="C14" s="16">
        <v>0.7142</v>
      </c>
      <c r="D14" s="15">
        <f t="shared" si="0"/>
        <v>244213.7708304</v>
      </c>
      <c r="E14" s="41">
        <f t="shared" si="1"/>
        <v>244213.7708304</v>
      </c>
      <c r="F14" s="17">
        <f t="shared" si="2"/>
        <v>18.70506534921283</v>
      </c>
      <c r="G14" s="42">
        <v>0.7059599999999999</v>
      </c>
      <c r="H14" s="17">
        <f>'Measure I ER'!H14</f>
        <v>0.8585907081720979</v>
      </c>
      <c r="I14" s="18">
        <f t="shared" si="3"/>
        <v>0.6061306963411742</v>
      </c>
      <c r="J14" s="18">
        <f t="shared" si="4"/>
        <v>18.098934652871655</v>
      </c>
    </row>
    <row r="15" spans="1:10" ht="12.75">
      <c r="A15" s="6">
        <v>38628</v>
      </c>
      <c r="B15" s="15">
        <v>9555.36</v>
      </c>
      <c r="C15" s="16">
        <v>0.7142</v>
      </c>
      <c r="D15" s="15">
        <f t="shared" si="0"/>
        <v>243632.44059840002</v>
      </c>
      <c r="E15" s="41">
        <f t="shared" si="1"/>
        <v>243632.44059840002</v>
      </c>
      <c r="F15" s="17">
        <f t="shared" si="2"/>
        <v>18.660539522753254</v>
      </c>
      <c r="G15" s="42">
        <v>0.7042795219123505</v>
      </c>
      <c r="H15" s="17">
        <f>'Measure I ER'!H15</f>
        <v>0.8585907081720979</v>
      </c>
      <c r="I15" s="18">
        <f t="shared" si="3"/>
        <v>0.6046878534698317</v>
      </c>
      <c r="J15" s="18">
        <f t="shared" si="4"/>
        <v>18.055851669283424</v>
      </c>
    </row>
    <row r="16" spans="1:10" ht="12.75">
      <c r="A16" s="6">
        <v>38629</v>
      </c>
      <c r="B16" s="15">
        <v>9544.32</v>
      </c>
      <c r="C16" s="16">
        <v>0.7142</v>
      </c>
      <c r="D16" s="15">
        <f t="shared" si="0"/>
        <v>243350.9543808</v>
      </c>
      <c r="E16" s="41">
        <f t="shared" si="1"/>
        <v>243350.9543808</v>
      </c>
      <c r="F16" s="17">
        <f t="shared" si="2"/>
        <v>18.638979648888615</v>
      </c>
      <c r="G16" s="42">
        <v>0.7034658167330677</v>
      </c>
      <c r="H16" s="17">
        <f>'Measure I ER'!H16</f>
        <v>0.8585907081720979</v>
      </c>
      <c r="I16" s="18">
        <f t="shared" si="3"/>
        <v>0.6039892137637078</v>
      </c>
      <c r="J16" s="18">
        <f t="shared" si="4"/>
        <v>18.034990435124907</v>
      </c>
    </row>
    <row r="17" spans="1:10" ht="12.75">
      <c r="A17" s="6">
        <v>38630</v>
      </c>
      <c r="B17" s="15">
        <v>9406.8</v>
      </c>
      <c r="C17" s="16">
        <v>0.7142</v>
      </c>
      <c r="D17" s="15">
        <f t="shared" si="0"/>
        <v>239844.61519199997</v>
      </c>
      <c r="E17" s="41">
        <f t="shared" si="1"/>
        <v>239844.61519199997</v>
      </c>
      <c r="F17" s="17">
        <f t="shared" si="2"/>
        <v>18.370418611400854</v>
      </c>
      <c r="G17" s="42">
        <v>0.6933298804780876</v>
      </c>
      <c r="H17" s="17">
        <f>'Measure I ER'!H17</f>
        <v>0.8585907081720979</v>
      </c>
      <c r="I17" s="18">
        <f t="shared" si="3"/>
        <v>0.5952865930765573</v>
      </c>
      <c r="J17" s="18">
        <f t="shared" si="4"/>
        <v>17.775132018324296</v>
      </c>
    </row>
    <row r="18" spans="1:10" ht="12.75">
      <c r="A18" s="6">
        <v>38631</v>
      </c>
      <c r="B18" s="15">
        <v>8961.6</v>
      </c>
      <c r="C18" s="16">
        <v>0.7142</v>
      </c>
      <c r="D18" s="15">
        <f t="shared" si="0"/>
        <v>228493.377504</v>
      </c>
      <c r="E18" s="41">
        <f t="shared" si="1"/>
        <v>228493.377504</v>
      </c>
      <c r="F18" s="17">
        <f t="shared" si="2"/>
        <v>17.50099326316387</v>
      </c>
      <c r="G18" s="42">
        <v>0.6605163346613545</v>
      </c>
      <c r="H18" s="17">
        <f>'Measure I ER'!H18</f>
        <v>0.8585907081720979</v>
      </c>
      <c r="I18" s="18">
        <f t="shared" si="3"/>
        <v>0.5671131875361308</v>
      </c>
      <c r="J18" s="18">
        <f t="shared" si="4"/>
        <v>16.93388007562774</v>
      </c>
    </row>
    <row r="19" spans="1:10" ht="12.75">
      <c r="A19" s="6">
        <v>38632</v>
      </c>
      <c r="B19" s="15">
        <v>9124.32</v>
      </c>
      <c r="C19" s="16">
        <v>0.7142</v>
      </c>
      <c r="D19" s="15">
        <f t="shared" si="0"/>
        <v>232642.23958079997</v>
      </c>
      <c r="E19" s="41">
        <f t="shared" si="1"/>
        <v>232642.23958079997</v>
      </c>
      <c r="F19" s="17">
        <f t="shared" si="2"/>
        <v>17.818767056212213</v>
      </c>
      <c r="G19" s="42">
        <v>0.6725096414342631</v>
      </c>
      <c r="H19" s="17">
        <f>'Measure I ER'!H19</f>
        <v>0.8585907081720979</v>
      </c>
      <c r="I19" s="18">
        <f t="shared" si="3"/>
        <v>0.5774105292916075</v>
      </c>
      <c r="J19" s="18">
        <f t="shared" si="4"/>
        <v>17.241356526920605</v>
      </c>
    </row>
    <row r="20" spans="1:10" ht="12.75">
      <c r="A20" s="6">
        <v>38633</v>
      </c>
      <c r="B20" s="15">
        <v>9405.84</v>
      </c>
      <c r="C20" s="16">
        <v>0.7142</v>
      </c>
      <c r="D20" s="15">
        <f t="shared" si="0"/>
        <v>239820.13812960003</v>
      </c>
      <c r="E20" s="41">
        <f t="shared" si="1"/>
        <v>239820.13812960003</v>
      </c>
      <c r="F20" s="17">
        <f t="shared" si="2"/>
        <v>18.368543839760456</v>
      </c>
      <c r="G20" s="42">
        <v>0.6932591235059762</v>
      </c>
      <c r="H20" s="17">
        <f>'Measure I ER'!H20</f>
        <v>0.8585907081720979</v>
      </c>
      <c r="I20" s="18">
        <f t="shared" si="3"/>
        <v>0.5952258417977639</v>
      </c>
      <c r="J20" s="18">
        <f t="shared" si="4"/>
        <v>17.773317997962693</v>
      </c>
    </row>
    <row r="21" spans="1:10" ht="12.75">
      <c r="A21" s="6">
        <v>38634</v>
      </c>
      <c r="B21" s="15">
        <v>6620.64</v>
      </c>
      <c r="C21" s="16">
        <v>0.7142</v>
      </c>
      <c r="D21" s="15">
        <f t="shared" si="0"/>
        <v>168806.0608416</v>
      </c>
      <c r="E21" s="41">
        <f t="shared" si="1"/>
        <v>168806.0608416</v>
      </c>
      <c r="F21" s="17">
        <f t="shared" si="2"/>
        <v>12.929362618040672</v>
      </c>
      <c r="G21" s="42">
        <v>0.48797545816733073</v>
      </c>
      <c r="H21" s="17">
        <f>'Measure I ER'!H21</f>
        <v>0.8585907081720979</v>
      </c>
      <c r="I21" s="18">
        <f t="shared" si="3"/>
        <v>0.41897119419849244</v>
      </c>
      <c r="J21" s="18">
        <f t="shared" si="4"/>
        <v>12.51039142384218</v>
      </c>
    </row>
    <row r="22" spans="1:10" ht="12.75">
      <c r="A22" s="6">
        <v>38635</v>
      </c>
      <c r="B22" s="15">
        <v>6303.6</v>
      </c>
      <c r="C22" s="16">
        <v>0.7142</v>
      </c>
      <c r="D22" s="15">
        <f t="shared" si="0"/>
        <v>160722.510984</v>
      </c>
      <c r="E22" s="41">
        <f t="shared" si="1"/>
        <v>160722.510984</v>
      </c>
      <c r="F22" s="17">
        <f t="shared" si="2"/>
        <v>12.31021928379751</v>
      </c>
      <c r="G22" s="42">
        <v>0.4646079681274901</v>
      </c>
      <c r="H22" s="17">
        <f>'Measure I ER'!H22</f>
        <v>0.8585907081720979</v>
      </c>
      <c r="I22" s="18">
        <f t="shared" si="3"/>
        <v>0.3989080843769812</v>
      </c>
      <c r="J22" s="18">
        <f t="shared" si="4"/>
        <v>11.91131119942053</v>
      </c>
    </row>
    <row r="23" spans="1:10" ht="12.75">
      <c r="A23" s="6">
        <v>38636</v>
      </c>
      <c r="B23" s="15">
        <v>9293.76</v>
      </c>
      <c r="C23" s="16">
        <v>0.7142</v>
      </c>
      <c r="D23" s="15">
        <f t="shared" si="0"/>
        <v>236962.4410944</v>
      </c>
      <c r="E23" s="41">
        <f t="shared" si="1"/>
        <v>236962.4410944</v>
      </c>
      <c r="F23" s="17">
        <f t="shared" si="2"/>
        <v>18.14966425074338</v>
      </c>
      <c r="G23" s="42">
        <v>0.6849982470119522</v>
      </c>
      <c r="H23" s="17">
        <f>'Measure I ER'!H23</f>
        <v>0.8585907081720979</v>
      </c>
      <c r="I23" s="18">
        <f t="shared" si="3"/>
        <v>0.5881331299986378</v>
      </c>
      <c r="J23" s="18">
        <f t="shared" si="4"/>
        <v>17.561531120744743</v>
      </c>
    </row>
    <row r="24" spans="1:10" ht="12.75">
      <c r="A24" s="6">
        <v>38637</v>
      </c>
      <c r="B24" s="15">
        <v>6366.48</v>
      </c>
      <c r="C24" s="16">
        <v>0.7142</v>
      </c>
      <c r="D24" s="15">
        <f t="shared" si="0"/>
        <v>162325.7585712</v>
      </c>
      <c r="E24" s="41">
        <f t="shared" si="1"/>
        <v>162325.7585712</v>
      </c>
      <c r="F24" s="17">
        <f t="shared" si="2"/>
        <v>12.433016826243922</v>
      </c>
      <c r="G24" s="42">
        <v>0.46924254980079677</v>
      </c>
      <c r="H24" s="17">
        <f>'Measure I ER'!H24</f>
        <v>0.8585907081720979</v>
      </c>
      <c r="I24" s="18">
        <f t="shared" si="3"/>
        <v>0.402887293137947</v>
      </c>
      <c r="J24" s="18">
        <f t="shared" si="4"/>
        <v>12.030129533105974</v>
      </c>
    </row>
    <row r="25" spans="1:10" ht="12.75">
      <c r="A25" s="6">
        <v>38638</v>
      </c>
      <c r="B25" s="16">
        <v>0.48</v>
      </c>
      <c r="C25" s="16">
        <v>0.7142</v>
      </c>
      <c r="D25" s="15">
        <f t="shared" si="0"/>
        <v>12.238531199999999</v>
      </c>
      <c r="E25" s="41">
        <f t="shared" si="1"/>
        <v>12.238531199999999</v>
      </c>
      <c r="F25" s="17">
        <f t="shared" si="2"/>
        <v>0.0009373858202015999</v>
      </c>
      <c r="G25" s="42">
        <v>3.53784860557769E-05</v>
      </c>
      <c r="H25" s="17">
        <f>'Measure I ER'!H25</f>
        <v>0.8585907081720979</v>
      </c>
      <c r="I25" s="18">
        <f t="shared" si="3"/>
        <v>3.0375639396686178E-05</v>
      </c>
      <c r="J25" s="18">
        <f t="shared" si="4"/>
        <v>0.0009070101808049137</v>
      </c>
    </row>
    <row r="26" spans="1:10" ht="12.75">
      <c r="A26" s="6">
        <v>38639</v>
      </c>
      <c r="B26" s="15">
        <v>7124.88</v>
      </c>
      <c r="C26" s="16">
        <v>0.7142</v>
      </c>
      <c r="D26" s="15">
        <f t="shared" si="0"/>
        <v>181662.6378672</v>
      </c>
      <c r="E26" s="41">
        <f t="shared" si="1"/>
        <v>181662.6378672</v>
      </c>
      <c r="F26" s="17">
        <f t="shared" si="2"/>
        <v>13.91408642216245</v>
      </c>
      <c r="G26" s="42">
        <v>0.5251405577689243</v>
      </c>
      <c r="H26" s="17">
        <f>'Measure I ER'!H26</f>
        <v>0.8585907081720979</v>
      </c>
      <c r="I26" s="18">
        <f t="shared" si="3"/>
        <v>0.45088080338471126</v>
      </c>
      <c r="J26" s="18">
        <f t="shared" si="4"/>
        <v>13.463205618777739</v>
      </c>
    </row>
    <row r="27" spans="1:10" ht="12.75">
      <c r="A27" s="6">
        <v>38640</v>
      </c>
      <c r="B27" s="15">
        <v>9247.2</v>
      </c>
      <c r="C27" s="16">
        <v>0.7142</v>
      </c>
      <c r="D27" s="15">
        <f t="shared" si="0"/>
        <v>235775.303568</v>
      </c>
      <c r="E27" s="41">
        <f t="shared" si="1"/>
        <v>235775.303568</v>
      </c>
      <c r="F27" s="17">
        <f t="shared" si="2"/>
        <v>18.058737826183826</v>
      </c>
      <c r="G27" s="42">
        <v>0.6815665338645418</v>
      </c>
      <c r="H27" s="17">
        <f>'Measure I ER'!H27</f>
        <v>0.8585907081720979</v>
      </c>
      <c r="I27" s="18">
        <f t="shared" si="3"/>
        <v>0.5851866929771591</v>
      </c>
      <c r="J27" s="18">
        <f t="shared" si="4"/>
        <v>17.473551133206666</v>
      </c>
    </row>
    <row r="28" spans="1:10" ht="12.75">
      <c r="A28" s="6">
        <v>38641</v>
      </c>
      <c r="B28" s="15">
        <v>9305.52</v>
      </c>
      <c r="C28" s="16">
        <v>0.7142</v>
      </c>
      <c r="D28" s="15">
        <f t="shared" si="0"/>
        <v>237262.2851088</v>
      </c>
      <c r="E28" s="41">
        <f t="shared" si="1"/>
        <v>237262.2851088</v>
      </c>
      <c r="F28" s="17">
        <f t="shared" si="2"/>
        <v>18.172630203338322</v>
      </c>
      <c r="G28" s="42">
        <v>0.6858650199203188</v>
      </c>
      <c r="H28" s="17">
        <f>'Measure I ER'!H28</f>
        <v>0.8585907081720979</v>
      </c>
      <c r="I28" s="18">
        <f t="shared" si="3"/>
        <v>0.5888773331638566</v>
      </c>
      <c r="J28" s="18">
        <f t="shared" si="4"/>
        <v>17.583752870174465</v>
      </c>
    </row>
    <row r="29" spans="1:10" ht="12.75">
      <c r="A29" s="6">
        <v>38642</v>
      </c>
      <c r="B29" s="15">
        <v>9139.68</v>
      </c>
      <c r="C29" s="16">
        <v>0.7142</v>
      </c>
      <c r="D29" s="15">
        <f t="shared" si="0"/>
        <v>233033.87257920002</v>
      </c>
      <c r="E29" s="41">
        <f t="shared" si="1"/>
        <v>233033.87257920002</v>
      </c>
      <c r="F29" s="17">
        <f t="shared" si="2"/>
        <v>17.848763402458673</v>
      </c>
      <c r="G29" s="42">
        <v>0.6736417529880477</v>
      </c>
      <c r="H29" s="17">
        <f>'Measure I ER'!H29</f>
        <v>0.8585907081720979</v>
      </c>
      <c r="I29" s="18">
        <f t="shared" si="3"/>
        <v>0.5783825497523014</v>
      </c>
      <c r="J29" s="18">
        <f t="shared" si="4"/>
        <v>17.27038085270637</v>
      </c>
    </row>
    <row r="30" spans="1:10" ht="12.75">
      <c r="A30" s="6">
        <v>38643</v>
      </c>
      <c r="B30" s="15">
        <v>9106.8</v>
      </c>
      <c r="C30" s="16">
        <v>0.7142</v>
      </c>
      <c r="D30" s="15">
        <f t="shared" si="0"/>
        <v>232195.53319199997</v>
      </c>
      <c r="E30" s="41">
        <f t="shared" si="1"/>
        <v>232195.53319199997</v>
      </c>
      <c r="F30" s="17">
        <f t="shared" si="2"/>
        <v>17.784552473774855</v>
      </c>
      <c r="G30" s="42">
        <v>0.671218326693227</v>
      </c>
      <c r="H30" s="17">
        <f>'Measure I ER'!H30</f>
        <v>0.8585907081720979</v>
      </c>
      <c r="I30" s="18">
        <f t="shared" si="3"/>
        <v>0.5763018184536284</v>
      </c>
      <c r="J30" s="18">
        <f t="shared" si="4"/>
        <v>17.208250655321226</v>
      </c>
    </row>
    <row r="31" spans="1:10" ht="12.75">
      <c r="A31" s="6">
        <v>38644</v>
      </c>
      <c r="B31" s="15">
        <v>9456.96</v>
      </c>
      <c r="C31" s="16">
        <v>0.7142</v>
      </c>
      <c r="D31" s="15">
        <f t="shared" si="0"/>
        <v>241123.54170239996</v>
      </c>
      <c r="E31" s="41">
        <f t="shared" si="1"/>
        <v>241123.54170239996</v>
      </c>
      <c r="F31" s="17">
        <f t="shared" si="2"/>
        <v>18.468375429611925</v>
      </c>
      <c r="G31" s="42">
        <v>0.6970269322709163</v>
      </c>
      <c r="H31" s="17">
        <f>'Measure I ER'!H31</f>
        <v>0.8585907081720979</v>
      </c>
      <c r="I31" s="18">
        <f t="shared" si="3"/>
        <v>0.5984608473935109</v>
      </c>
      <c r="J31" s="18">
        <f t="shared" si="4"/>
        <v>17.869914582218414</v>
      </c>
    </row>
    <row r="32" spans="1:10" ht="12.75">
      <c r="A32" s="6">
        <v>38645</v>
      </c>
      <c r="B32" s="15">
        <v>9362.88</v>
      </c>
      <c r="C32" s="16">
        <v>0.7142</v>
      </c>
      <c r="D32" s="15">
        <f t="shared" si="0"/>
        <v>238724.78958719998</v>
      </c>
      <c r="E32" s="41">
        <f t="shared" si="1"/>
        <v>238724.78958719998</v>
      </c>
      <c r="F32" s="17">
        <f t="shared" si="2"/>
        <v>18.28464780885241</v>
      </c>
      <c r="G32" s="42">
        <v>0.6900927490039841</v>
      </c>
      <c r="H32" s="17">
        <f>'Measure I ER'!H32</f>
        <v>0.8585907081720979</v>
      </c>
      <c r="I32" s="18">
        <f t="shared" si="3"/>
        <v>0.5925072220717605</v>
      </c>
      <c r="J32" s="18">
        <f t="shared" si="4"/>
        <v>17.69214058678065</v>
      </c>
    </row>
    <row r="33" spans="1:10" ht="12.75">
      <c r="A33" s="6">
        <v>38646</v>
      </c>
      <c r="B33" s="15">
        <v>9455.52</v>
      </c>
      <c r="C33" s="16">
        <v>0.7142</v>
      </c>
      <c r="D33" s="15">
        <f t="shared" si="0"/>
        <v>241086.8261088</v>
      </c>
      <c r="E33" s="41">
        <f t="shared" si="1"/>
        <v>241086.8261088</v>
      </c>
      <c r="F33" s="17">
        <f t="shared" si="2"/>
        <v>18.465563272151318</v>
      </c>
      <c r="G33" s="42">
        <v>0.696920796812749</v>
      </c>
      <c r="H33" s="17">
        <f>'Measure I ER'!H33</f>
        <v>0.8585907081720979</v>
      </c>
      <c r="I33" s="18">
        <f t="shared" si="3"/>
        <v>0.5983697204753209</v>
      </c>
      <c r="J33" s="18">
        <f t="shared" si="4"/>
        <v>17.867193551675996</v>
      </c>
    </row>
    <row r="34" spans="1:10" ht="12.75">
      <c r="A34" s="6">
        <v>38647</v>
      </c>
      <c r="B34" s="15">
        <v>9526.32</v>
      </c>
      <c r="C34" s="16">
        <v>0.7142</v>
      </c>
      <c r="D34" s="15">
        <f t="shared" si="0"/>
        <v>242892.00946079998</v>
      </c>
      <c r="E34" s="41">
        <f t="shared" si="1"/>
        <v>242892.00946079998</v>
      </c>
      <c r="F34" s="17">
        <f t="shared" si="2"/>
        <v>18.603827680631053</v>
      </c>
      <c r="G34" s="42">
        <v>0.7021391235059762</v>
      </c>
      <c r="H34" s="17">
        <f>'Measure I ER'!H34</f>
        <v>0.8585907081720979</v>
      </c>
      <c r="I34" s="18">
        <f t="shared" si="3"/>
        <v>0.6028501272863322</v>
      </c>
      <c r="J34" s="18">
        <f t="shared" si="4"/>
        <v>18.000977553344722</v>
      </c>
    </row>
    <row r="35" spans="1:10" ht="12.75">
      <c r="A35" s="6">
        <v>38648</v>
      </c>
      <c r="B35" s="15">
        <v>9447.84</v>
      </c>
      <c r="C35" s="16">
        <v>0.7142</v>
      </c>
      <c r="D35" s="15">
        <f t="shared" si="0"/>
        <v>240891.0096096</v>
      </c>
      <c r="E35" s="41">
        <f t="shared" si="1"/>
        <v>240891.0096096</v>
      </c>
      <c r="F35" s="17">
        <f t="shared" si="2"/>
        <v>18.450565099028097</v>
      </c>
      <c r="G35" s="42">
        <v>0.6963547410358566</v>
      </c>
      <c r="H35" s="17">
        <f>'Measure I ER'!H35</f>
        <v>0.8585907081720979</v>
      </c>
      <c r="I35" s="18">
        <f t="shared" si="3"/>
        <v>0.597883710244974</v>
      </c>
      <c r="J35" s="18">
        <f t="shared" si="4"/>
        <v>17.85268138878312</v>
      </c>
    </row>
    <row r="36" spans="1:10" ht="12.75">
      <c r="A36" s="6">
        <v>38649</v>
      </c>
      <c r="B36" s="15">
        <v>9395.28</v>
      </c>
      <c r="C36" s="16">
        <v>0.7142</v>
      </c>
      <c r="D36" s="15">
        <f t="shared" si="0"/>
        <v>239550.8904432</v>
      </c>
      <c r="E36" s="41">
        <f t="shared" si="1"/>
        <v>239550.8904432</v>
      </c>
      <c r="F36" s="17">
        <f t="shared" si="2"/>
        <v>18.347921351716025</v>
      </c>
      <c r="G36" s="42">
        <v>0.6924807968127491</v>
      </c>
      <c r="H36" s="17">
        <f>'Measure I ER'!H36</f>
        <v>0.8585907081720979</v>
      </c>
      <c r="I36" s="18">
        <f t="shared" si="3"/>
        <v>0.5945575777310369</v>
      </c>
      <c r="J36" s="18">
        <f t="shared" si="4"/>
        <v>17.753363773984987</v>
      </c>
    </row>
    <row r="37" spans="1:10" ht="12.75">
      <c r="A37" s="6">
        <v>38650</v>
      </c>
      <c r="B37" s="15">
        <v>9488.88</v>
      </c>
      <c r="C37" s="16">
        <v>0.7142</v>
      </c>
      <c r="D37" s="15">
        <f t="shared" si="0"/>
        <v>241937.40402719995</v>
      </c>
      <c r="E37" s="41">
        <f t="shared" si="1"/>
        <v>241937.40402719995</v>
      </c>
      <c r="F37" s="17">
        <f t="shared" si="2"/>
        <v>18.53071158665533</v>
      </c>
      <c r="G37" s="42">
        <v>0.6993796015936254</v>
      </c>
      <c r="H37" s="17">
        <f>'Measure I ER'!H37</f>
        <v>0.8585907081720979</v>
      </c>
      <c r="I37" s="18">
        <f t="shared" si="3"/>
        <v>0.6004808274133906</v>
      </c>
      <c r="J37" s="18">
        <f t="shared" si="4"/>
        <v>17.930230759241937</v>
      </c>
    </row>
    <row r="38" spans="1:10" ht="12.75">
      <c r="A38" s="6">
        <v>38651</v>
      </c>
      <c r="B38" s="15">
        <v>9724.8</v>
      </c>
      <c r="C38" s="16">
        <v>0.7142</v>
      </c>
      <c r="D38" s="15">
        <f t="shared" si="0"/>
        <v>247952.64211199997</v>
      </c>
      <c r="E38" s="41">
        <f t="shared" si="1"/>
        <v>247952.64211199997</v>
      </c>
      <c r="F38" s="17">
        <f t="shared" si="2"/>
        <v>18.991436717284415</v>
      </c>
      <c r="G38" s="42">
        <v>0.7167681274900397</v>
      </c>
      <c r="H38" s="17">
        <f>'Measure I ER'!H38</f>
        <v>0.8585907081720979</v>
      </c>
      <c r="I38" s="18">
        <f t="shared" si="3"/>
        <v>0.6154104541768618</v>
      </c>
      <c r="J38" s="18">
        <f t="shared" si="4"/>
        <v>18.376026263107555</v>
      </c>
    </row>
    <row r="39" spans="1:10" ht="12.75">
      <c r="A39" s="6">
        <v>38652</v>
      </c>
      <c r="B39" s="15">
        <v>9746.4</v>
      </c>
      <c r="C39" s="16">
        <v>0.7142</v>
      </c>
      <c r="D39" s="15">
        <f t="shared" si="0"/>
        <v>248503.376016</v>
      </c>
      <c r="E39" s="41">
        <f t="shared" si="1"/>
        <v>248503.376016</v>
      </c>
      <c r="F39" s="17">
        <f t="shared" si="2"/>
        <v>19.033619079193492</v>
      </c>
      <c r="G39" s="42">
        <v>0.7183601593625498</v>
      </c>
      <c r="H39" s="17">
        <f>'Measure I ER'!H39</f>
        <v>0.8585907081720979</v>
      </c>
      <c r="I39" s="18">
        <f t="shared" si="3"/>
        <v>0.6167773579497128</v>
      </c>
      <c r="J39" s="18">
        <f t="shared" si="4"/>
        <v>18.41684172124378</v>
      </c>
    </row>
    <row r="40" spans="1:10" ht="12.75">
      <c r="A40" s="6">
        <v>38653</v>
      </c>
      <c r="B40" s="15">
        <v>8954.64</v>
      </c>
      <c r="C40" s="16">
        <v>0.7142</v>
      </c>
      <c r="D40" s="15">
        <f t="shared" si="0"/>
        <v>228315.91880159997</v>
      </c>
      <c r="E40" s="41">
        <f t="shared" si="1"/>
        <v>228315.91880159997</v>
      </c>
      <c r="F40" s="17">
        <f t="shared" si="2"/>
        <v>17.48740116877095</v>
      </c>
      <c r="G40" s="42">
        <v>0.6600033466135458</v>
      </c>
      <c r="H40" s="17">
        <f>'Measure I ER'!H40</f>
        <v>0.8585907081720979</v>
      </c>
      <c r="I40" s="18">
        <f t="shared" si="3"/>
        <v>0.5666727407648788</v>
      </c>
      <c r="J40" s="18">
        <f t="shared" si="4"/>
        <v>16.920728428006072</v>
      </c>
    </row>
    <row r="41" spans="1:10" ht="12.75">
      <c r="A41" s="6">
        <v>38654</v>
      </c>
      <c r="B41" s="15">
        <v>9578.88</v>
      </c>
      <c r="C41" s="16">
        <v>0.7142</v>
      </c>
      <c r="D41" s="15">
        <f t="shared" si="0"/>
        <v>244232.12862719997</v>
      </c>
      <c r="E41" s="41">
        <f t="shared" si="1"/>
        <v>244232.12862719997</v>
      </c>
      <c r="F41" s="17">
        <f t="shared" si="2"/>
        <v>18.70647142794313</v>
      </c>
      <c r="G41" s="42">
        <v>0.7060130677290837</v>
      </c>
      <c r="H41" s="17">
        <f>'Measure I ER'!H41</f>
        <v>0.8585907081720979</v>
      </c>
      <c r="I41" s="18">
        <f t="shared" si="3"/>
        <v>0.6061762598002693</v>
      </c>
      <c r="J41" s="18">
        <f t="shared" si="4"/>
        <v>18.10029516814286</v>
      </c>
    </row>
    <row r="42" spans="1:10" ht="12.75">
      <c r="A42" s="6">
        <v>38655</v>
      </c>
      <c r="B42" s="15">
        <v>9689.76</v>
      </c>
      <c r="C42" s="16">
        <v>0.7142</v>
      </c>
      <c r="D42" s="15">
        <f t="shared" si="0"/>
        <v>247059.2293344</v>
      </c>
      <c r="E42" s="41">
        <f t="shared" si="1"/>
        <v>247059.2293344</v>
      </c>
      <c r="F42" s="17">
        <f t="shared" si="2"/>
        <v>18.9230075524097</v>
      </c>
      <c r="G42" s="42">
        <v>0.7141854980079683</v>
      </c>
      <c r="H42" s="17">
        <f>'Measure I ER'!H42</f>
        <v>0.8585907081720979</v>
      </c>
      <c r="I42" s="18">
        <f t="shared" si="3"/>
        <v>0.613193032500904</v>
      </c>
      <c r="J42" s="18">
        <f t="shared" si="4"/>
        <v>18.309814519908798</v>
      </c>
    </row>
    <row r="43" spans="1:10" ht="12.75">
      <c r="A43" s="6">
        <v>38656</v>
      </c>
      <c r="B43" s="15">
        <v>9640.08</v>
      </c>
      <c r="C43" s="16">
        <v>0.7142</v>
      </c>
      <c r="D43" s="15">
        <f t="shared" si="0"/>
        <v>245792.5413552</v>
      </c>
      <c r="E43" s="41">
        <f t="shared" si="1"/>
        <v>245792.5413552</v>
      </c>
      <c r="F43" s="17">
        <f t="shared" si="2"/>
        <v>18.825988120018835</v>
      </c>
      <c r="G43" s="42">
        <v>0.7105238247011951</v>
      </c>
      <c r="H43" s="17">
        <f>'Measure I ER'!H43</f>
        <v>0.8585907081720979</v>
      </c>
      <c r="I43" s="18">
        <f t="shared" si="3"/>
        <v>0.6100491538233467</v>
      </c>
      <c r="J43" s="18">
        <f t="shared" si="4"/>
        <v>18.215938966195488</v>
      </c>
    </row>
    <row r="44" spans="1:10" ht="12.75">
      <c r="A44" s="6">
        <v>38657</v>
      </c>
      <c r="B44" s="15">
        <v>9660.48</v>
      </c>
      <c r="C44" s="16">
        <v>0.699</v>
      </c>
      <c r="D44" s="15">
        <f t="shared" si="0"/>
        <v>241070.51606399997</v>
      </c>
      <c r="E44" s="41">
        <f t="shared" si="1"/>
        <v>241070.51606399997</v>
      </c>
      <c r="F44" s="17">
        <f t="shared" si="2"/>
        <v>18.464314036889952</v>
      </c>
      <c r="G44" s="42">
        <v>0.7120274103585656</v>
      </c>
      <c r="H44" s="17">
        <f>'Measure I ER'!H44</f>
        <v>0.8585907081720979</v>
      </c>
      <c r="I44" s="18">
        <f t="shared" si="3"/>
        <v>0.6113401184977059</v>
      </c>
      <c r="J44" s="18">
        <f t="shared" si="4"/>
        <v>17.852973918392248</v>
      </c>
    </row>
    <row r="45" spans="1:10" ht="12.75">
      <c r="A45" s="6">
        <v>38658</v>
      </c>
      <c r="B45" s="15">
        <v>9731.52</v>
      </c>
      <c r="C45" s="16">
        <v>0.699</v>
      </c>
      <c r="D45" s="15">
        <f t="shared" si="0"/>
        <v>242843.269536</v>
      </c>
      <c r="E45" s="41">
        <f t="shared" si="1"/>
        <v>242843.269536</v>
      </c>
      <c r="F45" s="17">
        <f t="shared" si="2"/>
        <v>18.60009454357085</v>
      </c>
      <c r="G45" s="42">
        <v>0.7172634262948206</v>
      </c>
      <c r="H45" s="17">
        <f>'Measure I ER'!H45</f>
        <v>0.8585907081720979</v>
      </c>
      <c r="I45" s="18">
        <f t="shared" si="3"/>
        <v>0.6158357131284155</v>
      </c>
      <c r="J45" s="18">
        <f t="shared" si="4"/>
        <v>17.984258830442435</v>
      </c>
    </row>
    <row r="46" spans="1:10" ht="12.75">
      <c r="A46" s="6">
        <v>38659</v>
      </c>
      <c r="B46" s="15">
        <v>9547.92</v>
      </c>
      <c r="C46" s="16">
        <v>0.699</v>
      </c>
      <c r="D46" s="15">
        <f t="shared" si="0"/>
        <v>238261.66005600002</v>
      </c>
      <c r="E46" s="41">
        <f t="shared" si="1"/>
        <v>238261.66005600002</v>
      </c>
      <c r="F46" s="17">
        <f t="shared" si="2"/>
        <v>18.24917532866921</v>
      </c>
      <c r="G46" s="42">
        <v>0.7037311553784862</v>
      </c>
      <c r="H46" s="17">
        <f>'Measure I ER'!H46</f>
        <v>0.8585907081720979</v>
      </c>
      <c r="I46" s="18">
        <f t="shared" si="3"/>
        <v>0.6042170310591831</v>
      </c>
      <c r="J46" s="18">
        <f t="shared" si="4"/>
        <v>17.644958297610028</v>
      </c>
    </row>
    <row r="47" spans="1:10" ht="12.75">
      <c r="A47" s="6">
        <v>38660</v>
      </c>
      <c r="B47" s="15">
        <v>7655.04</v>
      </c>
      <c r="C47" s="16">
        <v>0.699</v>
      </c>
      <c r="D47" s="15">
        <f t="shared" si="0"/>
        <v>191026.164672</v>
      </c>
      <c r="E47" s="41">
        <f t="shared" si="1"/>
        <v>191026.164672</v>
      </c>
      <c r="F47" s="17">
        <f t="shared" si="2"/>
        <v>14.6312670307225</v>
      </c>
      <c r="G47" s="42">
        <v>0.5642160956175298</v>
      </c>
      <c r="H47" s="17">
        <f>'Measure I ER'!H47</f>
        <v>0.8585907081720979</v>
      </c>
      <c r="I47" s="18">
        <f t="shared" si="3"/>
        <v>0.48443069709835107</v>
      </c>
      <c r="J47" s="18">
        <f t="shared" si="4"/>
        <v>14.14683633362415</v>
      </c>
    </row>
    <row r="48" spans="1:10" ht="12.75">
      <c r="A48" s="6">
        <v>38661</v>
      </c>
      <c r="B48" s="15">
        <v>9471.36</v>
      </c>
      <c r="C48" s="16">
        <v>0.699</v>
      </c>
      <c r="D48" s="15">
        <f t="shared" si="0"/>
        <v>236351.15884800002</v>
      </c>
      <c r="E48" s="41">
        <f t="shared" si="1"/>
        <v>236351.15884800002</v>
      </c>
      <c r="F48" s="17">
        <f t="shared" si="2"/>
        <v>18.102844309644865</v>
      </c>
      <c r="G48" s="42">
        <v>0.6980882868525897</v>
      </c>
      <c r="H48" s="17">
        <f>'Measure I ER'!H48</f>
        <v>0.8585907081720979</v>
      </c>
      <c r="I48" s="18">
        <f t="shared" si="3"/>
        <v>0.5993721165754117</v>
      </c>
      <c r="J48" s="18">
        <f t="shared" si="4"/>
        <v>17.503472193069452</v>
      </c>
    </row>
    <row r="49" spans="1:10" ht="12.75">
      <c r="A49" s="6">
        <v>38662</v>
      </c>
      <c r="B49" s="15">
        <v>9569.76</v>
      </c>
      <c r="C49" s="16">
        <v>0.699</v>
      </c>
      <c r="D49" s="15">
        <f t="shared" si="0"/>
        <v>238806.66196800003</v>
      </c>
      <c r="E49" s="41">
        <f t="shared" si="1"/>
        <v>238806.66196800003</v>
      </c>
      <c r="F49" s="17">
        <f t="shared" si="2"/>
        <v>18.29091866011503</v>
      </c>
      <c r="G49" s="42">
        <v>0.705340876494024</v>
      </c>
      <c r="H49" s="17">
        <f>'Measure I ER'!H49</f>
        <v>0.8585907081720979</v>
      </c>
      <c r="I49" s="18">
        <f t="shared" si="3"/>
        <v>0.6055991226517323</v>
      </c>
      <c r="J49" s="18">
        <f t="shared" si="4"/>
        <v>17.685319537463297</v>
      </c>
    </row>
    <row r="50" spans="1:10" ht="12.75">
      <c r="A50" s="6">
        <v>38663</v>
      </c>
      <c r="B50" s="15">
        <v>9423.6</v>
      </c>
      <c r="C50" s="16">
        <v>0.699</v>
      </c>
      <c r="D50" s="15">
        <f t="shared" si="0"/>
        <v>235159.34148</v>
      </c>
      <c r="E50" s="41">
        <f t="shared" si="1"/>
        <v>235159.34148</v>
      </c>
      <c r="F50" s="17">
        <f t="shared" si="2"/>
        <v>18.01155944197764</v>
      </c>
      <c r="G50" s="42">
        <v>0.6945681274900398</v>
      </c>
      <c r="H50" s="17">
        <f>'Measure I ER'!H50</f>
        <v>0.8585907081720979</v>
      </c>
      <c r="I50" s="18">
        <f t="shared" si="3"/>
        <v>0.5963497404554413</v>
      </c>
      <c r="J50" s="18">
        <f t="shared" si="4"/>
        <v>17.415209701522198</v>
      </c>
    </row>
    <row r="51" spans="1:10" ht="12.75">
      <c r="A51" s="6">
        <v>38664</v>
      </c>
      <c r="B51" s="15">
        <v>9405.12</v>
      </c>
      <c r="C51" s="16">
        <v>0.699</v>
      </c>
      <c r="D51" s="15">
        <f t="shared" si="0"/>
        <v>234698.18601600002</v>
      </c>
      <c r="E51" s="41">
        <f t="shared" si="1"/>
        <v>234698.18601600002</v>
      </c>
      <c r="F51" s="17">
        <f t="shared" si="2"/>
        <v>17.97623816152349</v>
      </c>
      <c r="G51" s="42">
        <v>0.6932060557768924</v>
      </c>
      <c r="H51" s="17">
        <f>'Measure I ER'!H51</f>
        <v>0.8585907081720979</v>
      </c>
      <c r="I51" s="18">
        <f t="shared" si="3"/>
        <v>0.5951802783386689</v>
      </c>
      <c r="J51" s="18">
        <f t="shared" si="4"/>
        <v>17.38105788318482</v>
      </c>
    </row>
    <row r="52" spans="1:10" ht="12.75">
      <c r="A52" s="6">
        <v>38665</v>
      </c>
      <c r="B52" s="15">
        <v>9578.16</v>
      </c>
      <c r="C52" s="16">
        <v>0.699</v>
      </c>
      <c r="D52" s="15">
        <f t="shared" si="0"/>
        <v>239016.278088</v>
      </c>
      <c r="E52" s="41">
        <f t="shared" si="1"/>
        <v>239016.278088</v>
      </c>
      <c r="F52" s="17">
        <f t="shared" si="2"/>
        <v>18.30697378759419</v>
      </c>
      <c r="G52" s="42">
        <v>0.7059599999999999</v>
      </c>
      <c r="H52" s="17">
        <f>'Measure I ER'!H52</f>
        <v>0.8585907081720979</v>
      </c>
      <c r="I52" s="18">
        <f t="shared" si="3"/>
        <v>0.6061306963411742</v>
      </c>
      <c r="J52" s="18">
        <f t="shared" si="4"/>
        <v>17.700843091253013</v>
      </c>
    </row>
    <row r="53" spans="1:10" ht="12.75">
      <c r="A53" s="6">
        <v>38666</v>
      </c>
      <c r="B53" s="15">
        <v>9658.32</v>
      </c>
      <c r="C53" s="16">
        <v>0.699</v>
      </c>
      <c r="D53" s="15">
        <f t="shared" si="0"/>
        <v>241016.614776</v>
      </c>
      <c r="E53" s="41">
        <f t="shared" si="1"/>
        <v>241016.614776</v>
      </c>
      <c r="F53" s="17">
        <f t="shared" si="2"/>
        <v>18.46018557553817</v>
      </c>
      <c r="G53" s="42">
        <v>0.7118682071713148</v>
      </c>
      <c r="H53" s="17">
        <f>'Measure I ER'!H53</f>
        <v>0.8585907081720979</v>
      </c>
      <c r="I53" s="18">
        <f t="shared" si="3"/>
        <v>0.6112034281204209</v>
      </c>
      <c r="J53" s="18">
        <f t="shared" si="4"/>
        <v>17.848982147417747</v>
      </c>
    </row>
    <row r="54" spans="1:10" ht="12.75">
      <c r="A54" s="6">
        <v>38667</v>
      </c>
      <c r="B54" s="15">
        <v>9276.72</v>
      </c>
      <c r="C54" s="16">
        <v>0.699</v>
      </c>
      <c r="D54" s="15">
        <f t="shared" si="0"/>
        <v>231494.05389599997</v>
      </c>
      <c r="E54" s="41">
        <f t="shared" si="1"/>
        <v>231494.05389599997</v>
      </c>
      <c r="F54" s="17">
        <f t="shared" si="2"/>
        <v>17.73082407005632</v>
      </c>
      <c r="G54" s="42">
        <v>0.6837423107569721</v>
      </c>
      <c r="H54" s="17">
        <f>'Measure I ER'!H54</f>
        <v>0.8585907081720979</v>
      </c>
      <c r="I54" s="18">
        <f t="shared" si="3"/>
        <v>0.5870547948000553</v>
      </c>
      <c r="J54" s="18">
        <f t="shared" si="4"/>
        <v>17.14376927525627</v>
      </c>
    </row>
    <row r="55" spans="1:10" ht="12.75">
      <c r="A55" s="6">
        <v>38668</v>
      </c>
      <c r="B55" s="15">
        <v>9294</v>
      </c>
      <c r="C55" s="16">
        <v>0.699</v>
      </c>
      <c r="D55" s="15">
        <f t="shared" si="0"/>
        <v>231925.2642</v>
      </c>
      <c r="E55" s="41">
        <f t="shared" si="1"/>
        <v>231925.2642</v>
      </c>
      <c r="F55" s="17">
        <f t="shared" si="2"/>
        <v>17.7638517608706</v>
      </c>
      <c r="G55" s="42">
        <v>0.68501593625498</v>
      </c>
      <c r="H55" s="17">
        <f>'Measure I ER'!H55</f>
        <v>0.8585907081720979</v>
      </c>
      <c r="I55" s="18">
        <f t="shared" si="3"/>
        <v>0.588148317818336</v>
      </c>
      <c r="J55" s="18">
        <f t="shared" si="4"/>
        <v>17.175703443052264</v>
      </c>
    </row>
    <row r="56" spans="1:10" ht="12.75">
      <c r="A56" s="6">
        <v>38669</v>
      </c>
      <c r="B56" s="15">
        <v>9634.56</v>
      </c>
      <c r="C56" s="16">
        <v>0.699</v>
      </c>
      <c r="D56" s="15">
        <f t="shared" si="0"/>
        <v>240423.700608</v>
      </c>
      <c r="E56" s="41">
        <f t="shared" si="1"/>
        <v>240423.700608</v>
      </c>
      <c r="F56" s="17">
        <f t="shared" si="2"/>
        <v>18.414772500668544</v>
      </c>
      <c r="G56" s="42">
        <v>0.7101169721115538</v>
      </c>
      <c r="H56" s="17">
        <f>'Measure I ER'!H56</f>
        <v>0.8585907081720979</v>
      </c>
      <c r="I56" s="18">
        <f t="shared" si="3"/>
        <v>0.6096998339702848</v>
      </c>
      <c r="J56" s="18">
        <f t="shared" si="4"/>
        <v>17.80507266669826</v>
      </c>
    </row>
    <row r="57" spans="1:10" ht="12.75">
      <c r="A57" s="6">
        <v>38670</v>
      </c>
      <c r="B57" s="15">
        <v>9626.64</v>
      </c>
      <c r="C57" s="16">
        <v>0.699</v>
      </c>
      <c r="D57" s="15">
        <f t="shared" si="0"/>
        <v>240226.062552</v>
      </c>
      <c r="E57" s="41">
        <f t="shared" si="1"/>
        <v>240226.062552</v>
      </c>
      <c r="F57" s="17">
        <f t="shared" si="2"/>
        <v>18.399634809045335</v>
      </c>
      <c r="G57" s="42">
        <v>0.7095332270916335</v>
      </c>
      <c r="H57" s="17">
        <f>'Measure I ER'!H57</f>
        <v>0.8585907081720979</v>
      </c>
      <c r="I57" s="18">
        <f t="shared" si="3"/>
        <v>0.6091986359202396</v>
      </c>
      <c r="J57" s="18">
        <f t="shared" si="4"/>
        <v>17.790436173125094</v>
      </c>
    </row>
    <row r="58" spans="1:10" ht="12.75">
      <c r="A58" s="6">
        <v>38671</v>
      </c>
      <c r="B58" s="15">
        <v>9614.16</v>
      </c>
      <c r="C58" s="16">
        <v>0.699</v>
      </c>
      <c r="D58" s="15">
        <f t="shared" si="0"/>
        <v>239914.632888</v>
      </c>
      <c r="E58" s="41">
        <f t="shared" si="1"/>
        <v>239914.632888</v>
      </c>
      <c r="F58" s="17">
        <f t="shared" si="2"/>
        <v>18.375781476790586</v>
      </c>
      <c r="G58" s="42">
        <v>0.7086133864541833</v>
      </c>
      <c r="H58" s="17">
        <f>'Measure I ER'!H58</f>
        <v>0.8585907081720979</v>
      </c>
      <c r="I58" s="18">
        <f t="shared" si="3"/>
        <v>0.6084088692959257</v>
      </c>
      <c r="J58" s="18">
        <f t="shared" si="4"/>
        <v>17.76737260749466</v>
      </c>
    </row>
    <row r="59" spans="1:10" ht="12.75">
      <c r="A59" s="6">
        <v>38672</v>
      </c>
      <c r="B59" s="15">
        <v>9407.52</v>
      </c>
      <c r="C59" s="16">
        <v>0.699</v>
      </c>
      <c r="D59" s="15">
        <f t="shared" si="0"/>
        <v>234758.076336</v>
      </c>
      <c r="E59" s="41">
        <f t="shared" si="1"/>
        <v>234758.076336</v>
      </c>
      <c r="F59" s="17">
        <f t="shared" si="2"/>
        <v>17.98082534080325</v>
      </c>
      <c r="G59" s="42">
        <v>0.6933829482071715</v>
      </c>
      <c r="H59" s="17">
        <f>'Measure I ER'!H59</f>
        <v>0.8585907081720979</v>
      </c>
      <c r="I59" s="18">
        <f t="shared" si="3"/>
        <v>0.5953321565356525</v>
      </c>
      <c r="J59" s="18">
        <f t="shared" si="4"/>
        <v>17.3854931842676</v>
      </c>
    </row>
    <row r="60" spans="1:10" ht="12.75">
      <c r="A60" s="6">
        <v>38673</v>
      </c>
      <c r="B60" s="15">
        <v>9000.48</v>
      </c>
      <c r="C60" s="16">
        <v>0.699</v>
      </c>
      <c r="D60" s="15">
        <f t="shared" si="0"/>
        <v>224600.678064</v>
      </c>
      <c r="E60" s="41">
        <f t="shared" si="1"/>
        <v>224600.678064</v>
      </c>
      <c r="F60" s="17">
        <f t="shared" si="2"/>
        <v>17.202839734955955</v>
      </c>
      <c r="G60" s="42">
        <v>0.6633819920318724</v>
      </c>
      <c r="H60" s="17">
        <f>'Measure I ER'!H60</f>
        <v>0.8585907081720979</v>
      </c>
      <c r="I60" s="18">
        <f t="shared" si="3"/>
        <v>0.5695736143272624</v>
      </c>
      <c r="J60" s="18">
        <f t="shared" si="4"/>
        <v>16.633266120628694</v>
      </c>
    </row>
    <row r="61" spans="1:10" ht="12.75">
      <c r="A61" s="6">
        <v>38674</v>
      </c>
      <c r="B61" s="15">
        <v>8665.92</v>
      </c>
      <c r="C61" s="16">
        <v>0.699</v>
      </c>
      <c r="D61" s="15">
        <f t="shared" si="0"/>
        <v>216251.967456</v>
      </c>
      <c r="E61" s="41">
        <f t="shared" si="1"/>
        <v>216251.967456</v>
      </c>
      <c r="F61" s="17">
        <f t="shared" si="2"/>
        <v>16.56338694335741</v>
      </c>
      <c r="G61" s="42">
        <v>0.638723187250996</v>
      </c>
      <c r="H61" s="17">
        <f>'Measure I ER'!H61</f>
        <v>0.8585907081720979</v>
      </c>
      <c r="I61" s="18">
        <f t="shared" si="3"/>
        <v>0.5484017936677722</v>
      </c>
      <c r="J61" s="18">
        <f t="shared" si="4"/>
        <v>16.01498514968964</v>
      </c>
    </row>
    <row r="62" spans="1:10" ht="12.75">
      <c r="A62" s="6">
        <v>38675</v>
      </c>
      <c r="B62" s="15">
        <v>9310.56</v>
      </c>
      <c r="C62" s="16">
        <v>0.699</v>
      </c>
      <c r="D62" s="15">
        <f t="shared" si="0"/>
        <v>232338.50740799998</v>
      </c>
      <c r="E62" s="41">
        <f t="shared" si="1"/>
        <v>232338.50740799998</v>
      </c>
      <c r="F62" s="17">
        <f t="shared" si="2"/>
        <v>17.79550329790094</v>
      </c>
      <c r="G62" s="42">
        <v>0.6862364940239044</v>
      </c>
      <c r="H62" s="17">
        <f>'Measure I ER'!H62</f>
        <v>0.8585907081720979</v>
      </c>
      <c r="I62" s="18">
        <f t="shared" si="3"/>
        <v>0.5891962773775218</v>
      </c>
      <c r="J62" s="18">
        <f t="shared" si="4"/>
        <v>17.20630702052342</v>
      </c>
    </row>
    <row r="63" spans="1:10" ht="12.75">
      <c r="A63" s="6">
        <v>38676</v>
      </c>
      <c r="B63" s="15">
        <v>9325.44</v>
      </c>
      <c r="C63" s="16">
        <v>0.699</v>
      </c>
      <c r="D63" s="15">
        <f t="shared" si="0"/>
        <v>232709.82739200004</v>
      </c>
      <c r="E63" s="41">
        <f t="shared" si="1"/>
        <v>232709.82739200004</v>
      </c>
      <c r="F63" s="17">
        <f t="shared" si="2"/>
        <v>17.82394380943546</v>
      </c>
      <c r="G63" s="42">
        <v>0.6873332270916335</v>
      </c>
      <c r="H63" s="17">
        <f>'Measure I ER'!H63</f>
        <v>0.8585907081720979</v>
      </c>
      <c r="I63" s="18">
        <f t="shared" si="3"/>
        <v>0.590137922198819</v>
      </c>
      <c r="J63" s="18">
        <f t="shared" si="4"/>
        <v>17.23380588723664</v>
      </c>
    </row>
    <row r="64" spans="1:10" ht="12.75">
      <c r="A64" s="6">
        <v>38677</v>
      </c>
      <c r="B64" s="15">
        <v>9306.48</v>
      </c>
      <c r="C64" s="16">
        <v>0.699</v>
      </c>
      <c r="D64" s="15">
        <f t="shared" si="0"/>
        <v>232236.69386399997</v>
      </c>
      <c r="E64" s="41">
        <f t="shared" si="1"/>
        <v>232236.69386399997</v>
      </c>
      <c r="F64" s="17">
        <f t="shared" si="2"/>
        <v>17.78770509312535</v>
      </c>
      <c r="G64" s="42">
        <v>0.6859357768924302</v>
      </c>
      <c r="H64" s="17">
        <f>'Measure I ER'!H64</f>
        <v>0.8585907081720979</v>
      </c>
      <c r="I64" s="18">
        <f t="shared" si="3"/>
        <v>0.5889380844426498</v>
      </c>
      <c r="J64" s="18">
        <f t="shared" si="4"/>
        <v>17.1987670086827</v>
      </c>
    </row>
    <row r="65" spans="1:10" ht="12.75">
      <c r="A65" s="6">
        <v>38678</v>
      </c>
      <c r="B65" s="15">
        <v>9347.52</v>
      </c>
      <c r="C65" s="16">
        <v>0.699</v>
      </c>
      <c r="D65" s="15">
        <f t="shared" si="0"/>
        <v>233260.81833600003</v>
      </c>
      <c r="E65" s="41">
        <f t="shared" si="1"/>
        <v>233260.81833600003</v>
      </c>
      <c r="F65" s="17">
        <f t="shared" si="2"/>
        <v>17.86614585880925</v>
      </c>
      <c r="G65" s="42">
        <v>0.6889606374501993</v>
      </c>
      <c r="H65" s="17">
        <f>'Measure I ER'!H65</f>
        <v>0.8585907081720979</v>
      </c>
      <c r="I65" s="18">
        <f t="shared" si="3"/>
        <v>0.5915352016110667</v>
      </c>
      <c r="J65" s="18">
        <f t="shared" si="4"/>
        <v>17.274610657198185</v>
      </c>
    </row>
    <row r="66" spans="1:10" ht="12.75">
      <c r="A66" s="6">
        <v>38679</v>
      </c>
      <c r="B66" s="15">
        <v>9383.28</v>
      </c>
      <c r="C66" s="16">
        <v>0.699</v>
      </c>
      <c r="D66" s="15">
        <f t="shared" si="0"/>
        <v>234153.184104</v>
      </c>
      <c r="E66" s="41">
        <f t="shared" si="1"/>
        <v>234153.184104</v>
      </c>
      <c r="F66" s="17">
        <f t="shared" si="2"/>
        <v>17.934494830077675</v>
      </c>
      <c r="G66" s="42">
        <v>0.6915963346613547</v>
      </c>
      <c r="H66" s="17">
        <f>'Measure I ER'!H66</f>
        <v>0.8585907081720979</v>
      </c>
      <c r="I66" s="18">
        <f t="shared" si="3"/>
        <v>0.5937981867461198</v>
      </c>
      <c r="J66" s="18">
        <f t="shared" si="4"/>
        <v>17.340696643331555</v>
      </c>
    </row>
    <row r="67" spans="1:10" ht="12.75">
      <c r="A67" s="6">
        <v>38680</v>
      </c>
      <c r="B67" s="15">
        <v>9456.96</v>
      </c>
      <c r="C67" s="16">
        <v>0.699</v>
      </c>
      <c r="D67" s="15">
        <f t="shared" si="0"/>
        <v>235991.816928</v>
      </c>
      <c r="E67" s="41">
        <f t="shared" si="1"/>
        <v>235991.816928</v>
      </c>
      <c r="F67" s="17">
        <f t="shared" si="2"/>
        <v>18.075321233966303</v>
      </c>
      <c r="G67" s="42">
        <v>0.6970269322709163</v>
      </c>
      <c r="H67" s="17">
        <f>'Measure I ER'!H67</f>
        <v>0.8585907081720979</v>
      </c>
      <c r="I67" s="18">
        <f t="shared" si="3"/>
        <v>0.5984608473935109</v>
      </c>
      <c r="J67" s="18">
        <f t="shared" si="4"/>
        <v>17.476860386572792</v>
      </c>
    </row>
    <row r="68" spans="1:10" ht="12.75">
      <c r="A68" s="6">
        <v>38681</v>
      </c>
      <c r="B68" s="15">
        <v>9176.16</v>
      </c>
      <c r="C68" s="16">
        <v>0.699</v>
      </c>
      <c r="D68" s="15">
        <f t="shared" si="0"/>
        <v>228984.64948800002</v>
      </c>
      <c r="E68" s="41">
        <f t="shared" si="1"/>
        <v>228984.64948800002</v>
      </c>
      <c r="F68" s="17">
        <f t="shared" si="2"/>
        <v>17.538621258234386</v>
      </c>
      <c r="G68" s="42">
        <v>0.6763305179282868</v>
      </c>
      <c r="H68" s="17">
        <f>'Measure I ER'!H68</f>
        <v>0.8585907081720979</v>
      </c>
      <c r="I68" s="18">
        <f t="shared" si="3"/>
        <v>0.5806910983464495</v>
      </c>
      <c r="J68" s="18">
        <f t="shared" si="4"/>
        <v>16.957930159887937</v>
      </c>
    </row>
    <row r="69" spans="1:10" ht="12.75">
      <c r="A69" s="6">
        <v>38682</v>
      </c>
      <c r="B69" s="15">
        <v>7764.72</v>
      </c>
      <c r="C69" s="16">
        <v>0.699</v>
      </c>
      <c r="D69" s="15">
        <f aca="true" t="shared" si="5" ref="D69:D132">B69*C69*35.7</f>
        <v>193763.15229600001</v>
      </c>
      <c r="E69" s="41">
        <f aca="true" t="shared" si="6" ref="E69:E132">D69</f>
        <v>193763.15229600001</v>
      </c>
      <c r="F69" s="17">
        <f aca="true" t="shared" si="7" ref="F69:F132">+E69*21.1*44*0.99/12/1000000</f>
        <v>14.840901123807528</v>
      </c>
      <c r="G69" s="42">
        <v>0.5723000796812749</v>
      </c>
      <c r="H69" s="17">
        <f>'Measure I ER'!H69</f>
        <v>0.8585907081720979</v>
      </c>
      <c r="I69" s="18">
        <f aca="true" t="shared" si="8" ref="I69:I132">G69*H69</f>
        <v>0.49137153070049394</v>
      </c>
      <c r="J69" s="18">
        <f aca="true" t="shared" si="9" ref="J69:J132">F69-I69</f>
        <v>14.349529593107034</v>
      </c>
    </row>
    <row r="70" spans="1:10" ht="12.75">
      <c r="A70" s="6">
        <v>38683</v>
      </c>
      <c r="B70" s="15">
        <v>8028.96</v>
      </c>
      <c r="C70" s="16">
        <v>0.699</v>
      </c>
      <c r="D70" s="15">
        <f t="shared" si="5"/>
        <v>200357.076528</v>
      </c>
      <c r="E70" s="41">
        <f t="shared" si="6"/>
        <v>200357.076528</v>
      </c>
      <c r="F70" s="17">
        <f t="shared" si="7"/>
        <v>15.345949562509105</v>
      </c>
      <c r="G70" s="42">
        <v>0.5917759362549802</v>
      </c>
      <c r="H70" s="17">
        <f>'Measure I ER'!H70</f>
        <v>0.8585907081720979</v>
      </c>
      <c r="I70" s="18">
        <f t="shared" si="8"/>
        <v>0.5080933201883697</v>
      </c>
      <c r="J70" s="18">
        <f t="shared" si="9"/>
        <v>14.837856242320736</v>
      </c>
    </row>
    <row r="71" spans="1:10" ht="12.75">
      <c r="A71" s="6">
        <v>38684</v>
      </c>
      <c r="B71" s="15">
        <v>9587.04</v>
      </c>
      <c r="C71" s="16">
        <v>0.699</v>
      </c>
      <c r="D71" s="15">
        <f t="shared" si="5"/>
        <v>239237.87227200004</v>
      </c>
      <c r="E71" s="41">
        <f t="shared" si="6"/>
        <v>239237.87227200004</v>
      </c>
      <c r="F71" s="17">
        <f t="shared" si="7"/>
        <v>18.323946350929297</v>
      </c>
      <c r="G71" s="42">
        <v>0.7066145019920319</v>
      </c>
      <c r="H71" s="17">
        <f>'Measure I ER'!H71</f>
        <v>0.8585907081720979</v>
      </c>
      <c r="I71" s="18">
        <f t="shared" si="8"/>
        <v>0.606692645670013</v>
      </c>
      <c r="J71" s="18">
        <f t="shared" si="9"/>
        <v>17.717253705259285</v>
      </c>
    </row>
    <row r="72" spans="1:10" ht="12.75">
      <c r="A72" s="6">
        <v>38685</v>
      </c>
      <c r="B72" s="15">
        <v>9538.32</v>
      </c>
      <c r="C72" s="16">
        <v>0.699</v>
      </c>
      <c r="D72" s="15">
        <f t="shared" si="5"/>
        <v>238022.098776</v>
      </c>
      <c r="E72" s="41">
        <f t="shared" si="6"/>
        <v>238022.098776</v>
      </c>
      <c r="F72" s="17">
        <f t="shared" si="7"/>
        <v>18.23082661155017</v>
      </c>
      <c r="G72" s="42">
        <v>0.7030235856573706</v>
      </c>
      <c r="H72" s="17">
        <f>'Measure I ER'!H72</f>
        <v>0.8585907081720979</v>
      </c>
      <c r="I72" s="18">
        <f t="shared" si="8"/>
        <v>0.6036095182712493</v>
      </c>
      <c r="J72" s="18">
        <f t="shared" si="9"/>
        <v>17.627217093278922</v>
      </c>
    </row>
    <row r="73" spans="1:10" ht="12.75">
      <c r="A73" s="6">
        <v>38686</v>
      </c>
      <c r="B73" s="15">
        <v>7098</v>
      </c>
      <c r="C73" s="16">
        <v>0.699</v>
      </c>
      <c r="D73" s="15">
        <f t="shared" si="5"/>
        <v>177125.6214</v>
      </c>
      <c r="E73" s="41">
        <f t="shared" si="6"/>
        <v>177125.6214</v>
      </c>
      <c r="F73" s="17">
        <f t="shared" si="7"/>
        <v>13.566582719890201</v>
      </c>
      <c r="G73" s="42">
        <v>0.5231593625498008</v>
      </c>
      <c r="H73" s="17">
        <f>'Measure I ER'!H73</f>
        <v>0.8585907081720979</v>
      </c>
      <c r="I73" s="18">
        <f t="shared" si="8"/>
        <v>0.44917976757849676</v>
      </c>
      <c r="J73" s="18">
        <f t="shared" si="9"/>
        <v>13.117402952311704</v>
      </c>
    </row>
    <row r="74" spans="1:10" ht="12.75">
      <c r="A74" s="6">
        <v>38687</v>
      </c>
      <c r="B74" s="15">
        <v>7071.12</v>
      </c>
      <c r="C74" s="16">
        <v>0.6940500000000001</v>
      </c>
      <c r="D74" s="15">
        <f t="shared" si="5"/>
        <v>175205.27684520002</v>
      </c>
      <c r="E74" s="41">
        <f t="shared" si="6"/>
        <v>175205.27684520002</v>
      </c>
      <c r="F74" s="17">
        <f t="shared" si="7"/>
        <v>13.419497769404405</v>
      </c>
      <c r="G74" s="42">
        <v>0.5211781673306772</v>
      </c>
      <c r="H74" s="17">
        <f>'Measure I ER'!H74</f>
        <v>0.8585907081720979</v>
      </c>
      <c r="I74" s="18">
        <f t="shared" si="8"/>
        <v>0.4474787317722823</v>
      </c>
      <c r="J74" s="18">
        <f t="shared" si="9"/>
        <v>12.972019037632123</v>
      </c>
    </row>
    <row r="75" spans="1:10" ht="12.75">
      <c r="A75" s="6">
        <v>38688</v>
      </c>
      <c r="B75" s="15">
        <v>9855.36</v>
      </c>
      <c r="C75" s="16">
        <v>0.6940500000000001</v>
      </c>
      <c r="D75" s="15">
        <f t="shared" si="5"/>
        <v>244192.02010560007</v>
      </c>
      <c r="E75" s="41">
        <f t="shared" si="6"/>
        <v>244192.02010560007</v>
      </c>
      <c r="F75" s="17">
        <f t="shared" si="7"/>
        <v>18.703399395948228</v>
      </c>
      <c r="G75" s="42">
        <v>0.7263910756972112</v>
      </c>
      <c r="H75" s="17">
        <f>'Measure I ER'!H75</f>
        <v>0.8585907081720979</v>
      </c>
      <c r="I75" s="18">
        <f t="shared" si="8"/>
        <v>0.6236726280927606</v>
      </c>
      <c r="J75" s="18">
        <f t="shared" si="9"/>
        <v>18.07972676785547</v>
      </c>
    </row>
    <row r="76" spans="1:10" ht="12.75">
      <c r="A76" s="6">
        <v>38689</v>
      </c>
      <c r="B76" s="15">
        <v>9841.2</v>
      </c>
      <c r="C76" s="16">
        <v>0.6940500000000001</v>
      </c>
      <c r="D76" s="15">
        <f t="shared" si="5"/>
        <v>243841.16950200003</v>
      </c>
      <c r="E76" s="41">
        <f t="shared" si="6"/>
        <v>243841.16950200003</v>
      </c>
      <c r="F76" s="17">
        <f t="shared" si="7"/>
        <v>18.676526695666688</v>
      </c>
      <c r="G76" s="42">
        <v>0.7253474103585659</v>
      </c>
      <c r="H76" s="17">
        <f>'Measure I ER'!H76</f>
        <v>0.8585907081720979</v>
      </c>
      <c r="I76" s="18">
        <f t="shared" si="8"/>
        <v>0.6227765467305584</v>
      </c>
      <c r="J76" s="18">
        <f t="shared" si="9"/>
        <v>18.05375014893613</v>
      </c>
    </row>
    <row r="77" spans="1:10" ht="12.75">
      <c r="A77" s="6">
        <v>38690</v>
      </c>
      <c r="B77" s="15">
        <v>9712.56</v>
      </c>
      <c r="C77" s="16">
        <v>0.6940500000000001</v>
      </c>
      <c r="D77" s="15">
        <f t="shared" si="5"/>
        <v>240653.78096760003</v>
      </c>
      <c r="E77" s="41">
        <f t="shared" si="6"/>
        <v>240653.78096760003</v>
      </c>
      <c r="F77" s="17">
        <f t="shared" si="7"/>
        <v>18.432395045651386</v>
      </c>
      <c r="G77" s="42">
        <v>0.7158659760956175</v>
      </c>
      <c r="H77" s="17">
        <f>'Measure I ER'!H77</f>
        <v>0.8585907081720979</v>
      </c>
      <c r="I77" s="18">
        <f t="shared" si="8"/>
        <v>0.6146358753722464</v>
      </c>
      <c r="J77" s="18">
        <f t="shared" si="9"/>
        <v>17.81775917027914</v>
      </c>
    </row>
    <row r="78" spans="1:10" ht="12.75">
      <c r="A78" s="6">
        <v>38691</v>
      </c>
      <c r="B78" s="15">
        <v>6515.52</v>
      </c>
      <c r="C78" s="16">
        <v>0.6940500000000001</v>
      </c>
      <c r="D78" s="15">
        <f t="shared" si="5"/>
        <v>161438.85061920003</v>
      </c>
      <c r="E78" s="41">
        <f t="shared" si="6"/>
        <v>161438.85061920003</v>
      </c>
      <c r="F78" s="17">
        <f t="shared" si="7"/>
        <v>12.365085885476388</v>
      </c>
      <c r="G78" s="42">
        <v>0.4802275697211156</v>
      </c>
      <c r="H78" s="17">
        <f>'Measure I ER'!H78</f>
        <v>0.8585907081720979</v>
      </c>
      <c r="I78" s="18">
        <f t="shared" si="8"/>
        <v>0.41231892917061813</v>
      </c>
      <c r="J78" s="18">
        <f t="shared" si="9"/>
        <v>11.95276695630577</v>
      </c>
    </row>
    <row r="79" spans="1:10" ht="12.75">
      <c r="A79" s="6">
        <v>38692</v>
      </c>
      <c r="B79" s="15">
        <v>6435.6</v>
      </c>
      <c r="C79" s="16">
        <v>0.6940500000000001</v>
      </c>
      <c r="D79" s="15">
        <f t="shared" si="5"/>
        <v>159458.62602600004</v>
      </c>
      <c r="E79" s="41">
        <f t="shared" si="6"/>
        <v>159458.62602600004</v>
      </c>
      <c r="F79" s="17">
        <f t="shared" si="7"/>
        <v>12.21341454320942</v>
      </c>
      <c r="G79" s="42">
        <v>0.4743370517928288</v>
      </c>
      <c r="H79" s="17">
        <f>'Measure I ER'!H79</f>
        <v>0.8585907081720979</v>
      </c>
      <c r="I79" s="18">
        <f t="shared" si="8"/>
        <v>0.40726138521106997</v>
      </c>
      <c r="J79" s="18">
        <f t="shared" si="9"/>
        <v>11.80615315799835</v>
      </c>
    </row>
    <row r="80" spans="1:10" ht="12.75">
      <c r="A80" s="6">
        <v>38693</v>
      </c>
      <c r="B80" s="15">
        <v>8311.68</v>
      </c>
      <c r="C80" s="16">
        <v>0.6940500000000001</v>
      </c>
      <c r="D80" s="15">
        <f t="shared" si="5"/>
        <v>205943.35769280005</v>
      </c>
      <c r="E80" s="41">
        <f t="shared" si="6"/>
        <v>205943.35769280005</v>
      </c>
      <c r="F80" s="17">
        <f t="shared" si="7"/>
        <v>15.773819595764635</v>
      </c>
      <c r="G80" s="42">
        <v>0.6126138645418326</v>
      </c>
      <c r="H80" s="17">
        <f>'Measure I ER'!H80</f>
        <v>0.8585907081720979</v>
      </c>
      <c r="I80" s="18">
        <f t="shared" si="8"/>
        <v>0.5259845717930177</v>
      </c>
      <c r="J80" s="18">
        <f t="shared" si="9"/>
        <v>15.247835023971618</v>
      </c>
    </row>
    <row r="81" spans="1:10" ht="12.75">
      <c r="A81" s="6">
        <v>38694</v>
      </c>
      <c r="B81" s="15">
        <v>6906</v>
      </c>
      <c r="C81" s="16">
        <v>0.6940500000000001</v>
      </c>
      <c r="D81" s="15">
        <f t="shared" si="5"/>
        <v>171114.00201000003</v>
      </c>
      <c r="E81" s="41">
        <f t="shared" si="6"/>
        <v>171114.00201000003</v>
      </c>
      <c r="F81" s="17">
        <f t="shared" si="7"/>
        <v>13.106134755951933</v>
      </c>
      <c r="G81" s="42">
        <v>0.50900796812749</v>
      </c>
      <c r="H81" s="17">
        <f>'Measure I ER'!H81</f>
        <v>0.8585907081720979</v>
      </c>
      <c r="I81" s="18">
        <f t="shared" si="8"/>
        <v>0.43702951181982236</v>
      </c>
      <c r="J81" s="18">
        <f t="shared" si="9"/>
        <v>12.66910524413211</v>
      </c>
    </row>
    <row r="82" spans="1:10" ht="12.75">
      <c r="A82" s="6">
        <v>38695</v>
      </c>
      <c r="B82" s="15">
        <v>9779.28</v>
      </c>
      <c r="C82" s="16">
        <v>0.6940500000000001</v>
      </c>
      <c r="D82" s="15">
        <f t="shared" si="5"/>
        <v>242306.94143880004</v>
      </c>
      <c r="E82" s="41">
        <f t="shared" si="6"/>
        <v>242306.94143880004</v>
      </c>
      <c r="F82" s="17">
        <f t="shared" si="7"/>
        <v>18.55901556562201</v>
      </c>
      <c r="G82" s="42">
        <v>0.7207835856573707</v>
      </c>
      <c r="H82" s="17">
        <f>'Measure I ER'!H82</f>
        <v>0.8585907081720979</v>
      </c>
      <c r="I82" s="18">
        <f t="shared" si="8"/>
        <v>0.6188580892483859</v>
      </c>
      <c r="J82" s="18">
        <f t="shared" si="9"/>
        <v>17.94015747637362</v>
      </c>
    </row>
    <row r="83" spans="1:10" ht="12.75">
      <c r="A83" s="6">
        <v>38696</v>
      </c>
      <c r="B83" s="15">
        <v>10003.92</v>
      </c>
      <c r="C83" s="16">
        <v>0.6940500000000001</v>
      </c>
      <c r="D83" s="15">
        <f t="shared" si="5"/>
        <v>247872.97813320006</v>
      </c>
      <c r="E83" s="41">
        <f t="shared" si="6"/>
        <v>247872.97813320006</v>
      </c>
      <c r="F83" s="17">
        <f t="shared" si="7"/>
        <v>18.985335014156195</v>
      </c>
      <c r="G83" s="42">
        <v>0.7373407171314742</v>
      </c>
      <c r="H83" s="17">
        <f>'Measure I ER'!H83</f>
        <v>0.8585907081720979</v>
      </c>
      <c r="I83" s="18">
        <f t="shared" si="8"/>
        <v>0.633073888486035</v>
      </c>
      <c r="J83" s="18">
        <f t="shared" si="9"/>
        <v>18.35226112567016</v>
      </c>
    </row>
    <row r="84" spans="1:10" ht="12.75">
      <c r="A84" s="6">
        <v>38697</v>
      </c>
      <c r="B84" s="15">
        <v>10023.84</v>
      </c>
      <c r="C84" s="16">
        <v>0.6940500000000001</v>
      </c>
      <c r="D84" s="15">
        <f t="shared" si="5"/>
        <v>248366.54762640005</v>
      </c>
      <c r="E84" s="41">
        <f t="shared" si="6"/>
        <v>248366.54762640005</v>
      </c>
      <c r="F84" s="17">
        <f t="shared" si="7"/>
        <v>19.023138982348865</v>
      </c>
      <c r="G84" s="42">
        <v>0.7388089243027889</v>
      </c>
      <c r="H84" s="17">
        <f>'Measure I ER'!H84</f>
        <v>0.8585907081720979</v>
      </c>
      <c r="I84" s="18">
        <f t="shared" si="8"/>
        <v>0.6343344775209974</v>
      </c>
      <c r="J84" s="18">
        <f t="shared" si="9"/>
        <v>18.388804504827867</v>
      </c>
    </row>
    <row r="85" spans="1:10" ht="12.75">
      <c r="A85" s="6">
        <v>38698</v>
      </c>
      <c r="B85" s="15">
        <v>9799.44</v>
      </c>
      <c r="C85" s="16">
        <v>0.6940500000000001</v>
      </c>
      <c r="D85" s="15">
        <f t="shared" si="5"/>
        <v>242806.45755240004</v>
      </c>
      <c r="E85" s="41">
        <f t="shared" si="6"/>
        <v>242806.45755240004</v>
      </c>
      <c r="F85" s="17">
        <f t="shared" si="7"/>
        <v>18.59727500331098</v>
      </c>
      <c r="G85" s="42">
        <v>0.7222694820717133</v>
      </c>
      <c r="H85" s="17">
        <f>'Measure I ER'!H85</f>
        <v>0.8585907081720979</v>
      </c>
      <c r="I85" s="18">
        <f t="shared" si="8"/>
        <v>0.6201338661030467</v>
      </c>
      <c r="J85" s="18">
        <f t="shared" si="9"/>
        <v>17.977141137207933</v>
      </c>
    </row>
    <row r="86" spans="1:10" ht="12.75">
      <c r="A86" s="6">
        <v>38699</v>
      </c>
      <c r="B86" s="15">
        <v>9791.52</v>
      </c>
      <c r="C86" s="16">
        <v>0.6940500000000001</v>
      </c>
      <c r="D86" s="15">
        <f t="shared" si="5"/>
        <v>242610.21907920003</v>
      </c>
      <c r="E86" s="41">
        <f t="shared" si="6"/>
        <v>242610.21907920003</v>
      </c>
      <c r="F86" s="17">
        <f t="shared" si="7"/>
        <v>18.58224450993317</v>
      </c>
      <c r="G86" s="42">
        <v>0.7216857370517927</v>
      </c>
      <c r="H86" s="17">
        <f>'Measure I ER'!H86</f>
        <v>0.8585907081720979</v>
      </c>
      <c r="I86" s="18">
        <f t="shared" si="8"/>
        <v>0.6196326680530012</v>
      </c>
      <c r="J86" s="18">
        <f t="shared" si="9"/>
        <v>17.962611841880168</v>
      </c>
    </row>
    <row r="87" spans="1:10" ht="12.75">
      <c r="A87" s="6">
        <v>38700</v>
      </c>
      <c r="B87" s="15">
        <v>9839.28</v>
      </c>
      <c r="C87" s="16">
        <v>0.6940500000000001</v>
      </c>
      <c r="D87" s="15">
        <f t="shared" si="5"/>
        <v>243793.59653880005</v>
      </c>
      <c r="E87" s="41">
        <f t="shared" si="6"/>
        <v>243793.59653880005</v>
      </c>
      <c r="F87" s="17">
        <f t="shared" si="7"/>
        <v>18.672882939696315</v>
      </c>
      <c r="G87" s="42">
        <v>0.7252058964143427</v>
      </c>
      <c r="H87" s="17">
        <f>'Measure I ER'!H87</f>
        <v>0.8585907081720979</v>
      </c>
      <c r="I87" s="18">
        <f t="shared" si="8"/>
        <v>0.6226550441729717</v>
      </c>
      <c r="J87" s="18">
        <f t="shared" si="9"/>
        <v>18.050227895523342</v>
      </c>
    </row>
    <row r="88" spans="1:10" ht="12.75">
      <c r="A88" s="6">
        <v>38701</v>
      </c>
      <c r="B88" s="15">
        <v>9895.2</v>
      </c>
      <c r="C88" s="16">
        <v>0.6940500000000001</v>
      </c>
      <c r="D88" s="15">
        <f t="shared" si="5"/>
        <v>245179.15909200007</v>
      </c>
      <c r="E88" s="41">
        <f t="shared" si="6"/>
        <v>245179.15909200007</v>
      </c>
      <c r="F88" s="17">
        <f t="shared" si="7"/>
        <v>18.779007332333563</v>
      </c>
      <c r="G88" s="42">
        <v>0.7293274900398408</v>
      </c>
      <c r="H88" s="17">
        <f>'Measure I ER'!H88</f>
        <v>0.8585907081720979</v>
      </c>
      <c r="I88" s="18">
        <f t="shared" si="8"/>
        <v>0.6261938061626856</v>
      </c>
      <c r="J88" s="18">
        <f t="shared" si="9"/>
        <v>18.152813526170878</v>
      </c>
    </row>
    <row r="89" spans="1:10" ht="12.75">
      <c r="A89" s="6">
        <v>38702</v>
      </c>
      <c r="B89" s="15">
        <v>7807.68</v>
      </c>
      <c r="C89" s="16">
        <v>0.6940500000000001</v>
      </c>
      <c r="D89" s="15">
        <f t="shared" si="5"/>
        <v>193455.45485280003</v>
      </c>
      <c r="E89" s="41">
        <f t="shared" si="6"/>
        <v>193455.45485280003</v>
      </c>
      <c r="F89" s="17">
        <f t="shared" si="7"/>
        <v>14.817333653540514</v>
      </c>
      <c r="G89" s="42">
        <v>0.5754664541832669</v>
      </c>
      <c r="H89" s="17">
        <f>'Measure I ER'!H89</f>
        <v>0.8585907081720979</v>
      </c>
      <c r="I89" s="18">
        <f t="shared" si="8"/>
        <v>0.4940901504264973</v>
      </c>
      <c r="J89" s="18">
        <f t="shared" si="9"/>
        <v>14.323243503114016</v>
      </c>
    </row>
    <row r="90" spans="1:10" ht="12.75">
      <c r="A90" s="6">
        <v>38703</v>
      </c>
      <c r="B90" s="15">
        <v>9772.8</v>
      </c>
      <c r="C90" s="16">
        <v>0.6940500000000001</v>
      </c>
      <c r="D90" s="15">
        <f t="shared" si="5"/>
        <v>242146.38268800004</v>
      </c>
      <c r="E90" s="41">
        <f t="shared" si="6"/>
        <v>242146.38268800004</v>
      </c>
      <c r="F90" s="17">
        <f t="shared" si="7"/>
        <v>18.546717889221988</v>
      </c>
      <c r="G90" s="42">
        <v>0.7203059760956173</v>
      </c>
      <c r="H90" s="17">
        <f>'Measure I ER'!H90</f>
        <v>0.8585907081720979</v>
      </c>
      <c r="I90" s="18">
        <f t="shared" si="8"/>
        <v>0.6184480181165303</v>
      </c>
      <c r="J90" s="18">
        <f t="shared" si="9"/>
        <v>17.928269871105456</v>
      </c>
    </row>
    <row r="91" spans="1:10" ht="12.75">
      <c r="A91" s="6">
        <v>38704</v>
      </c>
      <c r="B91" s="15">
        <v>6341.04</v>
      </c>
      <c r="C91" s="16">
        <v>0.6940500000000001</v>
      </c>
      <c r="D91" s="15">
        <f t="shared" si="5"/>
        <v>157115.65758840003</v>
      </c>
      <c r="E91" s="41">
        <f t="shared" si="6"/>
        <v>157115.65758840003</v>
      </c>
      <c r="F91" s="17">
        <f t="shared" si="7"/>
        <v>12.033959561668324</v>
      </c>
      <c r="G91" s="42">
        <v>0.4673674900398406</v>
      </c>
      <c r="H91" s="17">
        <f>'Measure I ER'!H91</f>
        <v>0.8585907081720979</v>
      </c>
      <c r="I91" s="18">
        <f t="shared" si="8"/>
        <v>0.4012773842499227</v>
      </c>
      <c r="J91" s="18">
        <f t="shared" si="9"/>
        <v>11.6326821774184</v>
      </c>
    </row>
    <row r="92" spans="1:10" ht="12.75">
      <c r="A92" s="6">
        <v>38705</v>
      </c>
      <c r="B92" s="15">
        <v>3.36</v>
      </c>
      <c r="C92" s="16">
        <v>0.6940500000000001</v>
      </c>
      <c r="D92" s="15">
        <f t="shared" si="5"/>
        <v>83.2526856</v>
      </c>
      <c r="E92" s="41">
        <f t="shared" si="6"/>
        <v>83.2526856</v>
      </c>
      <c r="F92" s="17">
        <f t="shared" si="7"/>
        <v>0.006376572948160802</v>
      </c>
      <c r="G92" s="42">
        <v>0.0002476494023904382</v>
      </c>
      <c r="H92" s="17">
        <f>'Measure I ER'!H92</f>
        <v>0.8585907081720979</v>
      </c>
      <c r="I92" s="18">
        <f t="shared" si="8"/>
        <v>0.00021262947577680317</v>
      </c>
      <c r="J92" s="18">
        <f t="shared" si="9"/>
        <v>0.006163943472383999</v>
      </c>
    </row>
    <row r="93" spans="1:10" ht="12.75">
      <c r="A93" s="6">
        <v>38706</v>
      </c>
      <c r="B93" s="15">
        <v>980.16</v>
      </c>
      <c r="C93" s="16">
        <v>0.6940500000000001</v>
      </c>
      <c r="D93" s="15">
        <f t="shared" si="5"/>
        <v>24285.997713600005</v>
      </c>
      <c r="E93" s="41">
        <f t="shared" si="6"/>
        <v>24285.997713600005</v>
      </c>
      <c r="F93" s="17">
        <f t="shared" si="7"/>
        <v>1.8601374228777652</v>
      </c>
      <c r="G93" s="42">
        <v>0.07224286852589641</v>
      </c>
      <c r="H93" s="17">
        <f>'Measure I ER'!H93</f>
        <v>0.8585907081720979</v>
      </c>
      <c r="I93" s="18">
        <f t="shared" si="8"/>
        <v>0.062027055648033166</v>
      </c>
      <c r="J93" s="18">
        <f t="shared" si="9"/>
        <v>1.798110367229732</v>
      </c>
    </row>
    <row r="94" spans="1:10" ht="12.75">
      <c r="A94" s="6">
        <v>38707</v>
      </c>
      <c r="B94" s="15">
        <v>2255.04</v>
      </c>
      <c r="C94" s="16">
        <v>0.6940500000000001</v>
      </c>
      <c r="D94" s="15">
        <f t="shared" si="5"/>
        <v>55874.44527840001</v>
      </c>
      <c r="E94" s="41">
        <f t="shared" si="6"/>
        <v>55874.44527840001</v>
      </c>
      <c r="F94" s="17">
        <f t="shared" si="7"/>
        <v>4.279591387208493</v>
      </c>
      <c r="G94" s="42">
        <v>0.16620812749003983</v>
      </c>
      <c r="H94" s="17">
        <f>'Measure I ER'!H94</f>
        <v>0.8585907081720979</v>
      </c>
      <c r="I94" s="18">
        <f t="shared" si="8"/>
        <v>0.14270475388563164</v>
      </c>
      <c r="J94" s="18">
        <f t="shared" si="9"/>
        <v>4.136886633322861</v>
      </c>
    </row>
    <row r="95" spans="1:10" ht="12.75">
      <c r="A95" s="6">
        <v>38708</v>
      </c>
      <c r="B95" s="15">
        <v>9766.8</v>
      </c>
      <c r="C95" s="16">
        <v>0.6940500000000001</v>
      </c>
      <c r="D95" s="15">
        <f t="shared" si="5"/>
        <v>241997.71717800002</v>
      </c>
      <c r="E95" s="41">
        <f t="shared" si="6"/>
        <v>241997.71717800002</v>
      </c>
      <c r="F95" s="17">
        <f t="shared" si="7"/>
        <v>18.535331151814557</v>
      </c>
      <c r="G95" s="42">
        <v>0.7198637450199202</v>
      </c>
      <c r="H95" s="17">
        <f>'Measure I ER'!H95</f>
        <v>0.8585907081720979</v>
      </c>
      <c r="I95" s="18">
        <f t="shared" si="8"/>
        <v>0.6180683226240719</v>
      </c>
      <c r="J95" s="18">
        <f t="shared" si="9"/>
        <v>17.917262829190484</v>
      </c>
    </row>
    <row r="96" spans="1:10" ht="12.75">
      <c r="A96" s="6">
        <v>38709</v>
      </c>
      <c r="B96" s="15">
        <v>9916.32</v>
      </c>
      <c r="C96" s="16">
        <v>0.6940500000000001</v>
      </c>
      <c r="D96" s="15">
        <f t="shared" si="5"/>
        <v>245702.46168720003</v>
      </c>
      <c r="E96" s="41">
        <f t="shared" si="6"/>
        <v>245702.46168720003</v>
      </c>
      <c r="F96" s="17">
        <f t="shared" si="7"/>
        <v>18.819088648007714</v>
      </c>
      <c r="G96" s="42">
        <v>0.7308841434262948</v>
      </c>
      <c r="H96" s="17">
        <f>'Measure I ER'!H96</f>
        <v>0.8585907081720979</v>
      </c>
      <c r="I96" s="18">
        <f t="shared" si="8"/>
        <v>0.6275303342961397</v>
      </c>
      <c r="J96" s="18">
        <f t="shared" si="9"/>
        <v>18.191558313711575</v>
      </c>
    </row>
    <row r="97" spans="1:10" ht="12.75">
      <c r="A97" s="6">
        <v>38710</v>
      </c>
      <c r="B97" s="15">
        <v>9775.2</v>
      </c>
      <c r="C97" s="16">
        <v>0.6940500000000001</v>
      </c>
      <c r="D97" s="15">
        <f t="shared" si="5"/>
        <v>242205.84889200007</v>
      </c>
      <c r="E97" s="41">
        <f t="shared" si="6"/>
        <v>242205.84889200007</v>
      </c>
      <c r="F97" s="17">
        <f t="shared" si="7"/>
        <v>18.551272584184964</v>
      </c>
      <c r="G97" s="42">
        <v>0.7204828685258966</v>
      </c>
      <c r="H97" s="17">
        <f>'Measure I ER'!H97</f>
        <v>0.8585907081720979</v>
      </c>
      <c r="I97" s="18">
        <f t="shared" si="8"/>
        <v>0.6185998963135141</v>
      </c>
      <c r="J97" s="18">
        <f t="shared" si="9"/>
        <v>17.93267268787145</v>
      </c>
    </row>
    <row r="98" spans="1:10" ht="12.75">
      <c r="A98" s="6">
        <v>38711</v>
      </c>
      <c r="B98" s="15">
        <v>9753.84</v>
      </c>
      <c r="C98" s="16">
        <v>0.6940500000000001</v>
      </c>
      <c r="D98" s="15">
        <f t="shared" si="5"/>
        <v>241676.59967640004</v>
      </c>
      <c r="E98" s="41">
        <f t="shared" si="6"/>
        <v>241676.59967640004</v>
      </c>
      <c r="F98" s="17">
        <f t="shared" si="7"/>
        <v>18.510735799014505</v>
      </c>
      <c r="G98" s="42">
        <v>0.7189085258964144</v>
      </c>
      <c r="H98" s="17">
        <f>'Measure I ER'!H98</f>
        <v>0.8585907081720979</v>
      </c>
      <c r="I98" s="18">
        <f t="shared" si="8"/>
        <v>0.6172481803603614</v>
      </c>
      <c r="J98" s="18">
        <f t="shared" si="9"/>
        <v>17.89348761865414</v>
      </c>
    </row>
    <row r="99" spans="1:10" ht="12.75">
      <c r="A99" s="6">
        <v>38712</v>
      </c>
      <c r="B99" s="15">
        <v>9767.52</v>
      </c>
      <c r="C99" s="16">
        <v>0.6940500000000001</v>
      </c>
      <c r="D99" s="15">
        <f t="shared" si="5"/>
        <v>242015.55703920007</v>
      </c>
      <c r="E99" s="41">
        <f t="shared" si="6"/>
        <v>242015.55703920007</v>
      </c>
      <c r="F99" s="17">
        <f t="shared" si="7"/>
        <v>18.536697560303452</v>
      </c>
      <c r="G99" s="42">
        <v>0.719916812749004</v>
      </c>
      <c r="H99" s="17">
        <f>'Measure I ER'!H99</f>
        <v>0.8585907081720979</v>
      </c>
      <c r="I99" s="18">
        <f t="shared" si="8"/>
        <v>0.618113886083167</v>
      </c>
      <c r="J99" s="18">
        <f t="shared" si="9"/>
        <v>17.918583674220287</v>
      </c>
    </row>
    <row r="100" spans="1:10" ht="12.75">
      <c r="A100" s="6">
        <v>38713</v>
      </c>
      <c r="B100" s="15">
        <v>9455.28</v>
      </c>
      <c r="C100" s="16">
        <v>0.6940500000000001</v>
      </c>
      <c r="D100" s="15">
        <f t="shared" si="5"/>
        <v>234279.00389880006</v>
      </c>
      <c r="E100" s="41">
        <f t="shared" si="6"/>
        <v>234279.00389880006</v>
      </c>
      <c r="F100" s="17">
        <f t="shared" si="7"/>
        <v>17.944131745620794</v>
      </c>
      <c r="G100" s="42">
        <v>0.6969031075697212</v>
      </c>
      <c r="H100" s="17">
        <f>'Measure I ER'!H100</f>
        <v>0.8585907081720979</v>
      </c>
      <c r="I100" s="18">
        <f t="shared" si="8"/>
        <v>0.5983545326556227</v>
      </c>
      <c r="J100" s="18">
        <f t="shared" si="9"/>
        <v>17.34577721296517</v>
      </c>
    </row>
    <row r="101" spans="1:10" ht="12.75">
      <c r="A101" s="6">
        <v>38714</v>
      </c>
      <c r="B101" s="15">
        <v>9781.92</v>
      </c>
      <c r="C101" s="16">
        <v>0.6940500000000001</v>
      </c>
      <c r="D101" s="15">
        <f t="shared" si="5"/>
        <v>242372.35426320005</v>
      </c>
      <c r="E101" s="41">
        <f t="shared" si="6"/>
        <v>242372.35426320005</v>
      </c>
      <c r="F101" s="17">
        <f t="shared" si="7"/>
        <v>18.56402573008128</v>
      </c>
      <c r="G101" s="42">
        <v>0.7209781673306773</v>
      </c>
      <c r="H101" s="17">
        <f>'Measure I ER'!H101</f>
        <v>0.8585907081720979</v>
      </c>
      <c r="I101" s="18">
        <f t="shared" si="8"/>
        <v>0.6190251552650675</v>
      </c>
      <c r="J101" s="18">
        <f t="shared" si="9"/>
        <v>17.945000574816213</v>
      </c>
    </row>
    <row r="102" spans="1:10" ht="12.75">
      <c r="A102" s="6">
        <v>38715</v>
      </c>
      <c r="B102" s="15">
        <v>9950.64</v>
      </c>
      <c r="C102" s="16">
        <v>0.6940500000000001</v>
      </c>
      <c r="D102" s="15">
        <f t="shared" si="5"/>
        <v>246552.82840440003</v>
      </c>
      <c r="E102" s="41">
        <f t="shared" si="6"/>
        <v>246552.82840440003</v>
      </c>
      <c r="F102" s="17">
        <f t="shared" si="7"/>
        <v>18.884220785978215</v>
      </c>
      <c r="G102" s="42">
        <v>0.7334137051792828</v>
      </c>
      <c r="H102" s="17">
        <f>'Measure I ER'!H102</f>
        <v>0.8585907081720979</v>
      </c>
      <c r="I102" s="18">
        <f t="shared" si="8"/>
        <v>0.6297021925130027</v>
      </c>
      <c r="J102" s="18">
        <f t="shared" si="9"/>
        <v>18.254518593465214</v>
      </c>
    </row>
    <row r="103" spans="1:10" ht="12.75">
      <c r="A103" s="6">
        <v>38716</v>
      </c>
      <c r="B103" s="15">
        <v>9943.68</v>
      </c>
      <c r="C103" s="16">
        <v>0.6940500000000001</v>
      </c>
      <c r="D103" s="15">
        <f t="shared" si="5"/>
        <v>246380.37641280005</v>
      </c>
      <c r="E103" s="41">
        <f t="shared" si="6"/>
        <v>246380.37641280005</v>
      </c>
      <c r="F103" s="17">
        <f t="shared" si="7"/>
        <v>18.871012170585598</v>
      </c>
      <c r="G103" s="42">
        <v>0.7329007171314741</v>
      </c>
      <c r="H103" s="17">
        <f>'Measure I ER'!H103</f>
        <v>0.8585907081720979</v>
      </c>
      <c r="I103" s="18">
        <f t="shared" si="8"/>
        <v>0.6292617457417508</v>
      </c>
      <c r="J103" s="18">
        <f t="shared" si="9"/>
        <v>18.241750424843847</v>
      </c>
    </row>
    <row r="104" spans="1:10" ht="12.75">
      <c r="A104" s="6">
        <v>38717</v>
      </c>
      <c r="B104" s="15">
        <v>9790.8</v>
      </c>
      <c r="C104" s="16">
        <v>0.6940500000000001</v>
      </c>
      <c r="D104" s="15">
        <f t="shared" si="5"/>
        <v>242592.37921800005</v>
      </c>
      <c r="E104" s="41">
        <f t="shared" si="6"/>
        <v>242592.37921800005</v>
      </c>
      <c r="F104" s="17">
        <f t="shared" si="7"/>
        <v>18.580878101444277</v>
      </c>
      <c r="G104" s="42">
        <v>0.7216326693227091</v>
      </c>
      <c r="H104" s="17">
        <f>'Measure I ER'!H104</f>
        <v>0.8585907081720979</v>
      </c>
      <c r="I104" s="18">
        <f t="shared" si="8"/>
        <v>0.6195871045939062</v>
      </c>
      <c r="J104" s="18">
        <f t="shared" si="9"/>
        <v>17.96129099685037</v>
      </c>
    </row>
    <row r="105" spans="1:10" ht="12.75">
      <c r="A105" s="6">
        <v>38718</v>
      </c>
      <c r="B105" s="15">
        <v>9895.92</v>
      </c>
      <c r="C105" s="16">
        <v>0.704</v>
      </c>
      <c r="D105" s="15">
        <f t="shared" si="5"/>
        <v>248712.17817600002</v>
      </c>
      <c r="E105" s="41">
        <f t="shared" si="6"/>
        <v>248712.17817600002</v>
      </c>
      <c r="F105" s="17">
        <f t="shared" si="7"/>
        <v>19.04961186303437</v>
      </c>
      <c r="G105" s="42">
        <v>0.7293805577689244</v>
      </c>
      <c r="H105" s="17">
        <v>0.8585907081720979</v>
      </c>
      <c r="I105" s="18">
        <f t="shared" si="8"/>
        <v>0.6262393696217806</v>
      </c>
      <c r="J105" s="18">
        <f t="shared" si="9"/>
        <v>18.42337249341259</v>
      </c>
    </row>
    <row r="106" spans="1:10" ht="12.75">
      <c r="A106" s="6">
        <v>38719</v>
      </c>
      <c r="B106" s="15">
        <v>9969.6</v>
      </c>
      <c r="C106" s="16">
        <v>0.704</v>
      </c>
      <c r="D106" s="15">
        <f t="shared" si="5"/>
        <v>250563.96288</v>
      </c>
      <c r="E106" s="41">
        <f t="shared" si="6"/>
        <v>250563.96288</v>
      </c>
      <c r="F106" s="17">
        <f t="shared" si="7"/>
        <v>19.19144560886784</v>
      </c>
      <c r="G106" s="42">
        <v>0.7348111553784861</v>
      </c>
      <c r="H106" s="17">
        <v>0.8585907081720979</v>
      </c>
      <c r="I106" s="18">
        <f t="shared" si="8"/>
        <v>0.6309020302691718</v>
      </c>
      <c r="J106" s="18">
        <f t="shared" si="9"/>
        <v>18.56054357859867</v>
      </c>
    </row>
    <row r="107" spans="1:10" ht="12.75">
      <c r="A107" s="6">
        <v>38720</v>
      </c>
      <c r="B107" s="15">
        <v>9638.4</v>
      </c>
      <c r="C107" s="16">
        <v>0.704</v>
      </c>
      <c r="D107" s="15">
        <f t="shared" si="5"/>
        <v>242239.97952</v>
      </c>
      <c r="E107" s="41">
        <f t="shared" si="6"/>
        <v>242239.97952</v>
      </c>
      <c r="F107" s="17">
        <f t="shared" si="7"/>
        <v>18.55388675137536</v>
      </c>
      <c r="G107" s="42">
        <v>0.7104</v>
      </c>
      <c r="H107" s="17">
        <f>'Measure I ER'!H107</f>
        <v>0.8585907081720979</v>
      </c>
      <c r="I107" s="18">
        <f t="shared" si="8"/>
        <v>0.6099428390854584</v>
      </c>
      <c r="J107" s="18">
        <f t="shared" si="9"/>
        <v>17.9439439122899</v>
      </c>
    </row>
    <row r="108" spans="1:10" ht="12.75">
      <c r="A108" s="6">
        <v>38721</v>
      </c>
      <c r="B108" s="15">
        <v>10060.32</v>
      </c>
      <c r="C108" s="16">
        <v>0.704</v>
      </c>
      <c r="D108" s="15">
        <f t="shared" si="5"/>
        <v>252844.010496</v>
      </c>
      <c r="E108" s="41">
        <f t="shared" si="6"/>
        <v>252844.010496</v>
      </c>
      <c r="F108" s="17">
        <f t="shared" si="7"/>
        <v>19.36608129592013</v>
      </c>
      <c r="G108" s="42">
        <v>0.741497689243028</v>
      </c>
      <c r="H108" s="17">
        <f>'Measure I ER'!H108</f>
        <v>0.8585907081720979</v>
      </c>
      <c r="I108" s="18">
        <f t="shared" si="8"/>
        <v>0.6366430261151456</v>
      </c>
      <c r="J108" s="18">
        <f t="shared" si="9"/>
        <v>18.729438269804984</v>
      </c>
    </row>
    <row r="109" spans="1:10" ht="12.75">
      <c r="A109" s="6">
        <v>38722</v>
      </c>
      <c r="B109" s="15">
        <v>10063.68</v>
      </c>
      <c r="C109" s="16">
        <v>0.704</v>
      </c>
      <c r="D109" s="15">
        <f t="shared" si="5"/>
        <v>252928.456704</v>
      </c>
      <c r="E109" s="41">
        <f t="shared" si="6"/>
        <v>252928.456704</v>
      </c>
      <c r="F109" s="17">
        <f t="shared" si="7"/>
        <v>19.372549284329473</v>
      </c>
      <c r="G109" s="42">
        <v>0.7417453386454184</v>
      </c>
      <c r="H109" s="17">
        <f>'Measure I ER'!H109</f>
        <v>0.8585907081720979</v>
      </c>
      <c r="I109" s="18">
        <f t="shared" si="8"/>
        <v>0.6368556555909224</v>
      </c>
      <c r="J109" s="18">
        <f t="shared" si="9"/>
        <v>18.735693628738552</v>
      </c>
    </row>
    <row r="110" spans="1:10" ht="12.75">
      <c r="A110" s="6">
        <v>38723</v>
      </c>
      <c r="B110" s="15">
        <v>9982.56</v>
      </c>
      <c r="C110" s="16">
        <v>0.704</v>
      </c>
      <c r="D110" s="15">
        <f t="shared" si="5"/>
        <v>250889.683968</v>
      </c>
      <c r="E110" s="41">
        <f t="shared" si="6"/>
        <v>250889.683968</v>
      </c>
      <c r="F110" s="17">
        <f t="shared" si="7"/>
        <v>19.216393564161024</v>
      </c>
      <c r="G110" s="42">
        <v>0.735766374501992</v>
      </c>
      <c r="H110" s="17">
        <f>'Measure I ER'!H110</f>
        <v>0.8585907081720979</v>
      </c>
      <c r="I110" s="18">
        <f t="shared" si="8"/>
        <v>0.6317221725328823</v>
      </c>
      <c r="J110" s="18">
        <f t="shared" si="9"/>
        <v>18.58467139162814</v>
      </c>
    </row>
    <row r="111" spans="1:10" ht="12.75">
      <c r="A111" s="6">
        <v>38724</v>
      </c>
      <c r="B111" s="15">
        <v>10196.64</v>
      </c>
      <c r="C111" s="16">
        <v>0.704</v>
      </c>
      <c r="D111" s="15">
        <f t="shared" si="5"/>
        <v>256270.113792</v>
      </c>
      <c r="E111" s="41">
        <f t="shared" si="6"/>
        <v>256270.113792</v>
      </c>
      <c r="F111" s="17">
        <f t="shared" si="7"/>
        <v>19.628496825670656</v>
      </c>
      <c r="G111" s="42">
        <v>0.7515451792828685</v>
      </c>
      <c r="H111" s="17">
        <f>'Measure I ER'!H111</f>
        <v>0.8585907081720979</v>
      </c>
      <c r="I111" s="18">
        <f t="shared" si="8"/>
        <v>0.6452697077038043</v>
      </c>
      <c r="J111" s="18">
        <f t="shared" si="9"/>
        <v>18.98322711796685</v>
      </c>
    </row>
    <row r="112" spans="1:10" ht="12.75">
      <c r="A112" s="6">
        <v>38725</v>
      </c>
      <c r="B112" s="15">
        <v>9180.24</v>
      </c>
      <c r="C112" s="16">
        <v>0.704</v>
      </c>
      <c r="D112" s="15">
        <f t="shared" si="5"/>
        <v>230725.13587199998</v>
      </c>
      <c r="E112" s="41">
        <f t="shared" si="6"/>
        <v>230725.13587199998</v>
      </c>
      <c r="F112" s="17">
        <f t="shared" si="7"/>
        <v>17.671930331844095</v>
      </c>
      <c r="G112" s="42">
        <v>0.6766312350597609</v>
      </c>
      <c r="H112" s="17">
        <f>'Measure I ER'!H112</f>
        <v>0.8585907081720979</v>
      </c>
      <c r="I112" s="18">
        <f t="shared" si="8"/>
        <v>0.5809492912813213</v>
      </c>
      <c r="J112" s="18">
        <f t="shared" si="9"/>
        <v>17.090981040562774</v>
      </c>
    </row>
    <row r="113" spans="1:10" ht="12.75">
      <c r="A113" s="6">
        <v>38726</v>
      </c>
      <c r="B113" s="15">
        <v>9430.08</v>
      </c>
      <c r="C113" s="16">
        <v>0.704</v>
      </c>
      <c r="D113" s="15">
        <f t="shared" si="5"/>
        <v>237004.31462400002</v>
      </c>
      <c r="E113" s="41">
        <f t="shared" si="6"/>
        <v>237004.31462400002</v>
      </c>
      <c r="F113" s="17">
        <f t="shared" si="7"/>
        <v>18.152871469996036</v>
      </c>
      <c r="G113" s="42">
        <v>0.695045737051793</v>
      </c>
      <c r="H113" s="17">
        <f>'Measure I ER'!H113</f>
        <v>0.8585907081720979</v>
      </c>
      <c r="I113" s="18">
        <f t="shared" si="8"/>
        <v>0.5967598115872966</v>
      </c>
      <c r="J113" s="18">
        <f t="shared" si="9"/>
        <v>17.55611165840874</v>
      </c>
    </row>
    <row r="114" spans="1:10" ht="12.75">
      <c r="A114" s="6">
        <v>38727</v>
      </c>
      <c r="B114" s="15">
        <v>9450.96</v>
      </c>
      <c r="C114" s="16">
        <v>0.704</v>
      </c>
      <c r="D114" s="15">
        <f t="shared" si="5"/>
        <v>237529.087488</v>
      </c>
      <c r="E114" s="41">
        <f t="shared" si="6"/>
        <v>237529.087488</v>
      </c>
      <c r="F114" s="17">
        <f t="shared" si="7"/>
        <v>18.193065397968386</v>
      </c>
      <c r="G114" s="42">
        <v>0.6965847011952191</v>
      </c>
      <c r="H114" s="17">
        <f>'Measure I ER'!H114</f>
        <v>0.8585907081720979</v>
      </c>
      <c r="I114" s="18">
        <f t="shared" si="8"/>
        <v>0.5980811519010524</v>
      </c>
      <c r="J114" s="18">
        <f t="shared" si="9"/>
        <v>17.594984246067334</v>
      </c>
    </row>
    <row r="115" spans="1:10" ht="12.75">
      <c r="A115" s="6">
        <v>38728</v>
      </c>
      <c r="B115" s="15">
        <v>9956.64</v>
      </c>
      <c r="C115" s="16">
        <v>0.704</v>
      </c>
      <c r="D115" s="15">
        <f t="shared" si="5"/>
        <v>250238.241792</v>
      </c>
      <c r="E115" s="41">
        <f t="shared" si="6"/>
        <v>250238.241792</v>
      </c>
      <c r="F115" s="17">
        <f t="shared" si="7"/>
        <v>19.166497653574655</v>
      </c>
      <c r="G115" s="42">
        <v>0.73385593625498</v>
      </c>
      <c r="H115" s="17">
        <f>'Measure I ER'!H115</f>
        <v>0.8585907081720979</v>
      </c>
      <c r="I115" s="18">
        <f t="shared" si="8"/>
        <v>0.6300818880054613</v>
      </c>
      <c r="J115" s="18">
        <f t="shared" si="9"/>
        <v>18.536415765569195</v>
      </c>
    </row>
    <row r="116" spans="1:10" ht="12.75">
      <c r="A116" s="6">
        <v>38729</v>
      </c>
      <c r="B116" s="15">
        <v>9909.36</v>
      </c>
      <c r="C116" s="16">
        <v>0.704</v>
      </c>
      <c r="D116" s="15">
        <f t="shared" si="5"/>
        <v>249049.96300800002</v>
      </c>
      <c r="E116" s="41">
        <f t="shared" si="6"/>
        <v>249049.96300800002</v>
      </c>
      <c r="F116" s="17">
        <f t="shared" si="7"/>
        <v>19.075483816671746</v>
      </c>
      <c r="G116" s="42">
        <v>0.7303711553784861</v>
      </c>
      <c r="H116" s="17">
        <f>'Measure I ER'!H116</f>
        <v>0.8585907081720979</v>
      </c>
      <c r="I116" s="18">
        <f t="shared" si="8"/>
        <v>0.6270898875248877</v>
      </c>
      <c r="J116" s="18">
        <f t="shared" si="9"/>
        <v>18.448393929146857</v>
      </c>
    </row>
    <row r="117" spans="1:10" ht="12.75">
      <c r="A117" s="6">
        <v>38730</v>
      </c>
      <c r="B117" s="15">
        <v>9835.68</v>
      </c>
      <c r="C117" s="16">
        <v>0.704</v>
      </c>
      <c r="D117" s="15">
        <f t="shared" si="5"/>
        <v>247198.17830400003</v>
      </c>
      <c r="E117" s="41">
        <f t="shared" si="6"/>
        <v>247198.17830400003</v>
      </c>
      <c r="F117" s="17">
        <f t="shared" si="7"/>
        <v>18.933650070838272</v>
      </c>
      <c r="G117" s="42">
        <v>0.7249405577689242</v>
      </c>
      <c r="H117" s="17">
        <f>'Measure I ER'!H117</f>
        <v>0.8585907081720979</v>
      </c>
      <c r="I117" s="18">
        <f t="shared" si="8"/>
        <v>0.6224272268774963</v>
      </c>
      <c r="J117" s="18">
        <f t="shared" si="9"/>
        <v>18.311222843960778</v>
      </c>
    </row>
    <row r="118" spans="1:10" ht="12.75">
      <c r="A118" s="6">
        <v>38731</v>
      </c>
      <c r="B118" s="15">
        <v>9679.44</v>
      </c>
      <c r="C118" s="16">
        <v>0.704</v>
      </c>
      <c r="D118" s="15">
        <f t="shared" si="5"/>
        <v>243271.429632</v>
      </c>
      <c r="E118" s="41">
        <f t="shared" si="6"/>
        <v>243271.429632</v>
      </c>
      <c r="F118" s="17">
        <f t="shared" si="7"/>
        <v>18.632888609803782</v>
      </c>
      <c r="G118" s="42">
        <v>0.713424860557769</v>
      </c>
      <c r="H118" s="17">
        <f>'Measure I ER'!H118</f>
        <v>0.8585907081720979</v>
      </c>
      <c r="I118" s="18">
        <f t="shared" si="8"/>
        <v>0.6125399562538751</v>
      </c>
      <c r="J118" s="18">
        <f t="shared" si="9"/>
        <v>18.020348653549906</v>
      </c>
    </row>
    <row r="119" spans="1:10" ht="12.75">
      <c r="A119" s="6">
        <v>38732</v>
      </c>
      <c r="B119" s="15">
        <v>9880.08</v>
      </c>
      <c r="C119" s="16">
        <v>0.704</v>
      </c>
      <c r="D119" s="15">
        <f t="shared" si="5"/>
        <v>248314.074624</v>
      </c>
      <c r="E119" s="41">
        <f t="shared" si="6"/>
        <v>248314.074624</v>
      </c>
      <c r="F119" s="17">
        <f t="shared" si="7"/>
        <v>19.019119917676033</v>
      </c>
      <c r="G119" s="42">
        <v>0.7282130677290836</v>
      </c>
      <c r="H119" s="17">
        <f>'Measure I ER'!H119</f>
        <v>0.8585907081720979</v>
      </c>
      <c r="I119" s="18">
        <f t="shared" si="8"/>
        <v>0.6252369735216897</v>
      </c>
      <c r="J119" s="18">
        <f t="shared" si="9"/>
        <v>18.393882944154342</v>
      </c>
    </row>
    <row r="120" spans="1:10" ht="12.75">
      <c r="A120" s="6">
        <v>38733</v>
      </c>
      <c r="B120" s="15">
        <v>9773.04</v>
      </c>
      <c r="C120" s="16">
        <v>0.704</v>
      </c>
      <c r="D120" s="15">
        <f t="shared" si="5"/>
        <v>245623.859712</v>
      </c>
      <c r="E120" s="41">
        <f t="shared" si="6"/>
        <v>245623.859712</v>
      </c>
      <c r="F120" s="17">
        <f t="shared" si="7"/>
        <v>18.813068286921222</v>
      </c>
      <c r="G120" s="42">
        <v>0.7203236653386454</v>
      </c>
      <c r="H120" s="17">
        <f>'Measure I ER'!H120</f>
        <v>0.8585907081720979</v>
      </c>
      <c r="I120" s="18">
        <f t="shared" si="8"/>
        <v>0.6184632059362288</v>
      </c>
      <c r="J120" s="18">
        <f t="shared" si="9"/>
        <v>18.194605080984992</v>
      </c>
    </row>
    <row r="121" spans="1:10" ht="12.75">
      <c r="A121" s="6">
        <v>38734</v>
      </c>
      <c r="B121" s="15">
        <v>9718.32</v>
      </c>
      <c r="C121" s="16">
        <v>0.704</v>
      </c>
      <c r="D121" s="15">
        <f t="shared" si="5"/>
        <v>244248.592896</v>
      </c>
      <c r="E121" s="41">
        <f t="shared" si="6"/>
        <v>244248.592896</v>
      </c>
      <c r="F121" s="17">
        <f t="shared" si="7"/>
        <v>18.70773247568333</v>
      </c>
      <c r="G121" s="42">
        <v>0.7162905179282869</v>
      </c>
      <c r="H121" s="17">
        <f>'Measure I ER'!H121</f>
        <v>0.8585907081720979</v>
      </c>
      <c r="I121" s="18">
        <f t="shared" si="8"/>
        <v>0.6150003830450067</v>
      </c>
      <c r="J121" s="18">
        <f t="shared" si="9"/>
        <v>18.09273209263832</v>
      </c>
    </row>
    <row r="122" spans="1:10" ht="12.75">
      <c r="A122" s="6">
        <v>38735</v>
      </c>
      <c r="B122" s="15">
        <v>9767.52</v>
      </c>
      <c r="C122" s="16">
        <v>0.704</v>
      </c>
      <c r="D122" s="15">
        <f t="shared" si="5"/>
        <v>245485.126656</v>
      </c>
      <c r="E122" s="41">
        <f t="shared" si="6"/>
        <v>245485.126656</v>
      </c>
      <c r="F122" s="17">
        <f t="shared" si="7"/>
        <v>18.802442305963012</v>
      </c>
      <c r="G122" s="42">
        <v>0.719916812749004</v>
      </c>
      <c r="H122" s="17">
        <f>'Measure I ER'!H122</f>
        <v>0.8585907081720979</v>
      </c>
      <c r="I122" s="18">
        <f t="shared" si="8"/>
        <v>0.618113886083167</v>
      </c>
      <c r="J122" s="18">
        <f t="shared" si="9"/>
        <v>18.184328419879847</v>
      </c>
    </row>
    <row r="123" spans="1:10" ht="12.75">
      <c r="A123" s="6">
        <v>38736</v>
      </c>
      <c r="B123" s="15">
        <v>10030.32</v>
      </c>
      <c r="C123" s="16">
        <v>0.704</v>
      </c>
      <c r="D123" s="15">
        <f t="shared" si="5"/>
        <v>252090.026496</v>
      </c>
      <c r="E123" s="41">
        <f t="shared" si="6"/>
        <v>252090.026496</v>
      </c>
      <c r="F123" s="17">
        <f t="shared" si="7"/>
        <v>19.30833139940813</v>
      </c>
      <c r="G123" s="42">
        <v>0.7392865338645419</v>
      </c>
      <c r="H123" s="17">
        <f>'Measure I ER'!H123</f>
        <v>0.8585907081720979</v>
      </c>
      <c r="I123" s="18">
        <f t="shared" si="8"/>
        <v>0.6347445486528527</v>
      </c>
      <c r="J123" s="18">
        <f t="shared" si="9"/>
        <v>18.673586850755274</v>
      </c>
    </row>
    <row r="124" spans="1:10" ht="12.75">
      <c r="A124" s="6">
        <v>38737</v>
      </c>
      <c r="B124" s="15">
        <v>9797.04</v>
      </c>
      <c r="C124" s="16">
        <v>0.704</v>
      </c>
      <c r="D124" s="15">
        <f t="shared" si="5"/>
        <v>246227.04691200005</v>
      </c>
      <c r="E124" s="41">
        <f t="shared" si="6"/>
        <v>246227.04691200005</v>
      </c>
      <c r="F124" s="17">
        <f t="shared" si="7"/>
        <v>18.859268204130817</v>
      </c>
      <c r="G124" s="42">
        <v>0.7220925896414343</v>
      </c>
      <c r="H124" s="17">
        <f>'Measure I ER'!H124</f>
        <v>0.8585907081720979</v>
      </c>
      <c r="I124" s="18">
        <f t="shared" si="8"/>
        <v>0.6199819879060632</v>
      </c>
      <c r="J124" s="18">
        <f t="shared" si="9"/>
        <v>18.239286216224755</v>
      </c>
    </row>
    <row r="125" spans="1:10" ht="12.75">
      <c r="A125" s="6">
        <v>38738</v>
      </c>
      <c r="B125" s="15">
        <v>9852.24</v>
      </c>
      <c r="C125" s="16">
        <v>0.704</v>
      </c>
      <c r="D125" s="15">
        <f t="shared" si="5"/>
        <v>247614.377472</v>
      </c>
      <c r="E125" s="41">
        <f t="shared" si="6"/>
        <v>247614.377472</v>
      </c>
      <c r="F125" s="17">
        <f t="shared" si="7"/>
        <v>18.9655280137129</v>
      </c>
      <c r="G125" s="42">
        <v>0.7261611155378485</v>
      </c>
      <c r="H125" s="17">
        <f>'Measure I ER'!H125</f>
        <v>0.8585907081720979</v>
      </c>
      <c r="I125" s="18">
        <f t="shared" si="8"/>
        <v>0.623475186436682</v>
      </c>
      <c r="J125" s="18">
        <f t="shared" si="9"/>
        <v>18.342052827276216</v>
      </c>
    </row>
    <row r="126" spans="1:10" ht="12.75">
      <c r="A126" s="6">
        <v>38739</v>
      </c>
      <c r="B126" s="15">
        <v>9314.16</v>
      </c>
      <c r="C126" s="16">
        <v>0.704</v>
      </c>
      <c r="D126" s="15">
        <f t="shared" si="5"/>
        <v>234090.92044800002</v>
      </c>
      <c r="E126" s="41">
        <f t="shared" si="6"/>
        <v>234090.92044800002</v>
      </c>
      <c r="F126" s="17">
        <f t="shared" si="7"/>
        <v>17.929725869873664</v>
      </c>
      <c r="G126" s="42">
        <v>0.6865018326693226</v>
      </c>
      <c r="H126" s="17">
        <f>'Measure I ER'!H126</f>
        <v>0.8585907081720979</v>
      </c>
      <c r="I126" s="18">
        <f t="shared" si="8"/>
        <v>0.5894240946729968</v>
      </c>
      <c r="J126" s="18">
        <f t="shared" si="9"/>
        <v>17.34030177520067</v>
      </c>
    </row>
    <row r="127" spans="1:10" ht="12.75">
      <c r="A127" s="6">
        <v>38740</v>
      </c>
      <c r="B127" s="15">
        <v>9870.48</v>
      </c>
      <c r="C127" s="16">
        <v>0.704</v>
      </c>
      <c r="D127" s="15">
        <f t="shared" si="5"/>
        <v>248072.799744</v>
      </c>
      <c r="E127" s="41">
        <f t="shared" si="6"/>
        <v>248072.799744</v>
      </c>
      <c r="F127" s="17">
        <f t="shared" si="7"/>
        <v>19.00063995079219</v>
      </c>
      <c r="G127" s="42">
        <v>0.7275054980079682</v>
      </c>
      <c r="H127" s="17">
        <f>'Measure I ER'!H127</f>
        <v>0.8585907081720979</v>
      </c>
      <c r="I127" s="18">
        <f t="shared" si="8"/>
        <v>0.6246294607337561</v>
      </c>
      <c r="J127" s="18">
        <f t="shared" si="9"/>
        <v>18.376010490058434</v>
      </c>
    </row>
    <row r="128" spans="1:10" ht="12.75">
      <c r="A128" s="6">
        <v>38741</v>
      </c>
      <c r="B128" s="15">
        <v>10193.04</v>
      </c>
      <c r="C128" s="16">
        <v>0.704</v>
      </c>
      <c r="D128" s="15">
        <f t="shared" si="5"/>
        <v>256179.63571200002</v>
      </c>
      <c r="E128" s="41">
        <f t="shared" si="6"/>
        <v>256179.63571200002</v>
      </c>
      <c r="F128" s="17">
        <f t="shared" si="7"/>
        <v>19.621566838089215</v>
      </c>
      <c r="G128" s="42">
        <v>0.7512798406374503</v>
      </c>
      <c r="H128" s="17">
        <f>'Measure I ER'!H128</f>
        <v>0.8585907081720979</v>
      </c>
      <c r="I128" s="18">
        <f t="shared" si="8"/>
        <v>0.6450418904083294</v>
      </c>
      <c r="J128" s="18">
        <f t="shared" si="9"/>
        <v>18.976524947680886</v>
      </c>
    </row>
    <row r="129" spans="1:10" ht="12.75">
      <c r="A129" s="6">
        <v>38742</v>
      </c>
      <c r="B129" s="15">
        <v>9937.92</v>
      </c>
      <c r="C129" s="16">
        <v>0.704</v>
      </c>
      <c r="D129" s="15">
        <f t="shared" si="5"/>
        <v>249767.755776</v>
      </c>
      <c r="E129" s="41">
        <f t="shared" si="6"/>
        <v>249767.755776</v>
      </c>
      <c r="F129" s="17">
        <f t="shared" si="7"/>
        <v>19.13046171815117</v>
      </c>
      <c r="G129" s="42">
        <v>0.7324761752988048</v>
      </c>
      <c r="H129" s="17">
        <f>'Measure I ER'!H129</f>
        <v>0.8585907081720979</v>
      </c>
      <c r="I129" s="18">
        <f t="shared" si="8"/>
        <v>0.6288972380689906</v>
      </c>
      <c r="J129" s="18">
        <f t="shared" si="9"/>
        <v>18.50156448008218</v>
      </c>
    </row>
    <row r="130" spans="1:10" ht="12.75">
      <c r="A130" s="6">
        <v>38743</v>
      </c>
      <c r="B130" s="15">
        <v>10197.36</v>
      </c>
      <c r="C130" s="16">
        <v>0.704</v>
      </c>
      <c r="D130" s="15">
        <f t="shared" si="5"/>
        <v>256288.209408</v>
      </c>
      <c r="E130" s="41">
        <f t="shared" si="6"/>
        <v>256288.209408</v>
      </c>
      <c r="F130" s="17">
        <f t="shared" si="7"/>
        <v>19.629882823186946</v>
      </c>
      <c r="G130" s="42">
        <v>0.7515982470119522</v>
      </c>
      <c r="H130" s="17">
        <f>'Measure I ER'!H130</f>
        <v>0.8585907081720979</v>
      </c>
      <c r="I130" s="18">
        <f t="shared" si="8"/>
        <v>0.6453152711628994</v>
      </c>
      <c r="J130" s="18">
        <f t="shared" si="9"/>
        <v>18.984567552024046</v>
      </c>
    </row>
    <row r="131" spans="1:10" ht="12.75">
      <c r="A131" s="6">
        <v>38744</v>
      </c>
      <c r="B131" s="15">
        <v>10079.76</v>
      </c>
      <c r="C131" s="16">
        <v>0.704</v>
      </c>
      <c r="D131" s="15">
        <f t="shared" si="5"/>
        <v>253332.59212800002</v>
      </c>
      <c r="E131" s="41">
        <f t="shared" si="6"/>
        <v>253332.59212800002</v>
      </c>
      <c r="F131" s="17">
        <f t="shared" si="7"/>
        <v>19.403503228859904</v>
      </c>
      <c r="G131" s="42">
        <v>0.7429305179282869</v>
      </c>
      <c r="H131" s="17">
        <f>'Measure I ER'!H131</f>
        <v>0.8585907081720979</v>
      </c>
      <c r="I131" s="18">
        <f t="shared" si="8"/>
        <v>0.6378732395107114</v>
      </c>
      <c r="J131" s="18">
        <f t="shared" si="9"/>
        <v>18.765629989349193</v>
      </c>
    </row>
    <row r="132" spans="1:10" ht="12.75">
      <c r="A132" s="6">
        <v>38745</v>
      </c>
      <c r="B132" s="15">
        <v>10209.6</v>
      </c>
      <c r="C132" s="16">
        <v>0.704</v>
      </c>
      <c r="D132" s="15">
        <f t="shared" si="5"/>
        <v>256595.83488</v>
      </c>
      <c r="E132" s="41">
        <f t="shared" si="6"/>
        <v>256595.83488</v>
      </c>
      <c r="F132" s="17">
        <f t="shared" si="7"/>
        <v>19.653444780963838</v>
      </c>
      <c r="G132" s="42">
        <v>0.7525003984063745</v>
      </c>
      <c r="H132" s="17">
        <f>'Measure I ER'!H132</f>
        <v>0.8585907081720979</v>
      </c>
      <c r="I132" s="18">
        <f t="shared" si="8"/>
        <v>0.646089849967515</v>
      </c>
      <c r="J132" s="18">
        <f t="shared" si="9"/>
        <v>19.00735493099632</v>
      </c>
    </row>
    <row r="133" spans="1:10" ht="12.75">
      <c r="A133" s="6">
        <v>38746</v>
      </c>
      <c r="B133" s="15">
        <v>10132.56</v>
      </c>
      <c r="C133" s="16">
        <v>0.704</v>
      </c>
      <c r="D133" s="15">
        <f aca="true" t="shared" si="10" ref="D133:D196">B133*C133*35.7</f>
        <v>254659.603968</v>
      </c>
      <c r="E133" s="41">
        <f aca="true" t="shared" si="11" ref="E133:E196">D133</f>
        <v>254659.603968</v>
      </c>
      <c r="F133" s="17">
        <f aca="true" t="shared" si="12" ref="F133:F196">+E133*21.1*44*0.99/12/1000000</f>
        <v>19.50514304672103</v>
      </c>
      <c r="G133" s="42">
        <v>0.7468221513944222</v>
      </c>
      <c r="H133" s="17">
        <f>'Measure I ER'!H133</f>
        <v>0.8585907081720979</v>
      </c>
      <c r="I133" s="18">
        <f aca="true" t="shared" si="13" ref="I133:I196">G133*H133</f>
        <v>0.6412145598443467</v>
      </c>
      <c r="J133" s="18">
        <f aca="true" t="shared" si="14" ref="J133:J196">F133-I133</f>
        <v>18.863928486876684</v>
      </c>
    </row>
    <row r="134" spans="1:10" ht="12.75">
      <c r="A134" s="6">
        <v>38747</v>
      </c>
      <c r="B134" s="15">
        <v>9670.56</v>
      </c>
      <c r="C134" s="16">
        <v>0.704</v>
      </c>
      <c r="D134" s="15">
        <f t="shared" si="10"/>
        <v>243048.25036799998</v>
      </c>
      <c r="E134" s="41">
        <f t="shared" si="11"/>
        <v>243048.25036799998</v>
      </c>
      <c r="F134" s="17">
        <f t="shared" si="12"/>
        <v>18.61579464043622</v>
      </c>
      <c r="G134" s="42">
        <v>0.712770358565737</v>
      </c>
      <c r="H134" s="17">
        <f>'Measure I ER'!H134</f>
        <v>0.8585907081720979</v>
      </c>
      <c r="I134" s="18">
        <f t="shared" si="13"/>
        <v>0.6119780069250363</v>
      </c>
      <c r="J134" s="18">
        <f t="shared" si="14"/>
        <v>18.003816633511185</v>
      </c>
    </row>
    <row r="135" spans="1:10" ht="12.75">
      <c r="A135" s="6">
        <v>38748</v>
      </c>
      <c r="B135" s="15">
        <v>9978</v>
      </c>
      <c r="C135" s="16">
        <v>0.704</v>
      </c>
      <c r="D135" s="15">
        <f t="shared" si="10"/>
        <v>250775.0784</v>
      </c>
      <c r="E135" s="41">
        <f t="shared" si="11"/>
        <v>250775.0784</v>
      </c>
      <c r="F135" s="17">
        <f t="shared" si="12"/>
        <v>19.2076155798912</v>
      </c>
      <c r="G135" s="42">
        <v>0.7354302788844621</v>
      </c>
      <c r="H135" s="17">
        <f>'Measure I ER'!H135</f>
        <v>0.8585907081720979</v>
      </c>
      <c r="I135" s="18">
        <f t="shared" si="13"/>
        <v>0.6314336039586138</v>
      </c>
      <c r="J135" s="18">
        <f t="shared" si="14"/>
        <v>18.576181975932588</v>
      </c>
    </row>
    <row r="136" spans="1:10" ht="12.75">
      <c r="A136" s="6">
        <v>38749</v>
      </c>
      <c r="B136" s="15">
        <v>10011.6</v>
      </c>
      <c r="C136" s="16">
        <v>0.73645</v>
      </c>
      <c r="D136" s="15">
        <f t="shared" si="10"/>
        <v>263217.62867400004</v>
      </c>
      <c r="E136" s="41">
        <f t="shared" si="11"/>
        <v>263217.62867400004</v>
      </c>
      <c r="F136" s="17">
        <f t="shared" si="12"/>
        <v>20.160627833027686</v>
      </c>
      <c r="G136" s="42">
        <v>0.7379067729083665</v>
      </c>
      <c r="H136" s="17">
        <f>'Measure I ER'!H136</f>
        <v>0.8585907081720979</v>
      </c>
      <c r="I136" s="18">
        <f t="shared" si="13"/>
        <v>0.6335598987163819</v>
      </c>
      <c r="J136" s="18">
        <f t="shared" si="14"/>
        <v>19.527067934311304</v>
      </c>
    </row>
    <row r="137" spans="1:10" ht="12.75">
      <c r="A137" s="6">
        <v>38750</v>
      </c>
      <c r="B137" s="15">
        <v>5770.08</v>
      </c>
      <c r="C137" s="16">
        <v>0.73645</v>
      </c>
      <c r="D137" s="15">
        <f t="shared" si="10"/>
        <v>151702.70235120002</v>
      </c>
      <c r="E137" s="41">
        <f t="shared" si="11"/>
        <v>151702.70235120002</v>
      </c>
      <c r="F137" s="17">
        <f t="shared" si="12"/>
        <v>11.619365081185466</v>
      </c>
      <c r="G137" s="42">
        <v>0.42528478087649396</v>
      </c>
      <c r="H137" s="17">
        <f>'Measure I ER'!H137</f>
        <v>0.8585907081720979</v>
      </c>
      <c r="I137" s="18">
        <f t="shared" si="13"/>
        <v>0.3651455611875644</v>
      </c>
      <c r="J137" s="18">
        <f t="shared" si="14"/>
        <v>11.254219519997902</v>
      </c>
    </row>
    <row r="138" spans="1:10" ht="12.75">
      <c r="A138" s="6">
        <v>38751</v>
      </c>
      <c r="B138" s="15">
        <v>1.2</v>
      </c>
      <c r="C138" s="16">
        <v>0.73645</v>
      </c>
      <c r="D138" s="15">
        <f t="shared" si="10"/>
        <v>31.549518000000006</v>
      </c>
      <c r="E138" s="41">
        <f t="shared" si="11"/>
        <v>31.549518000000006</v>
      </c>
      <c r="F138" s="17">
        <f t="shared" si="12"/>
        <v>0.0024164722321740003</v>
      </c>
      <c r="G138" s="42">
        <v>8.844621513944223E-05</v>
      </c>
      <c r="H138" s="17">
        <v>0.8585907081720979</v>
      </c>
      <c r="I138" s="18">
        <f t="shared" si="13"/>
        <v>7.593909849171544E-05</v>
      </c>
      <c r="J138" s="18">
        <f t="shared" si="14"/>
        <v>0.002340533133682285</v>
      </c>
    </row>
    <row r="139" spans="1:10" ht="12.75">
      <c r="A139" s="6">
        <v>38752</v>
      </c>
      <c r="B139" s="15">
        <v>4604.16</v>
      </c>
      <c r="C139" s="16">
        <v>0.73645</v>
      </c>
      <c r="D139" s="15">
        <f t="shared" si="10"/>
        <v>121049.19066240001</v>
      </c>
      <c r="E139" s="41">
        <f t="shared" si="11"/>
        <v>121049.19066240001</v>
      </c>
      <c r="F139" s="17">
        <f t="shared" si="12"/>
        <v>9.271520660405205</v>
      </c>
      <c r="G139" s="42">
        <v>0.339350438247012</v>
      </c>
      <c r="H139" s="17">
        <v>0.8585907081720979</v>
      </c>
      <c r="I139" s="18">
        <f t="shared" si="13"/>
        <v>0.2913631330930138</v>
      </c>
      <c r="J139" s="18">
        <f t="shared" si="14"/>
        <v>8.98015752731219</v>
      </c>
    </row>
    <row r="140" spans="1:10" ht="12.75">
      <c r="A140" s="6">
        <v>38753</v>
      </c>
      <c r="B140" s="15">
        <v>8363.04</v>
      </c>
      <c r="C140" s="16">
        <v>0.73645</v>
      </c>
      <c r="D140" s="15">
        <f t="shared" si="10"/>
        <v>219874.90084560003</v>
      </c>
      <c r="E140" s="41">
        <f t="shared" si="11"/>
        <v>219874.90084560003</v>
      </c>
      <c r="F140" s="17">
        <f t="shared" si="12"/>
        <v>16.840878280467045</v>
      </c>
      <c r="G140" s="42">
        <v>0.6163993625498009</v>
      </c>
      <c r="H140" s="17">
        <v>0.8585907081720979</v>
      </c>
      <c r="I140" s="18">
        <f t="shared" si="13"/>
        <v>0.5292347652084632</v>
      </c>
      <c r="J140" s="18">
        <f t="shared" si="14"/>
        <v>16.31164351525858</v>
      </c>
    </row>
    <row r="141" spans="1:10" ht="12.75">
      <c r="A141" s="6">
        <v>38754</v>
      </c>
      <c r="B141" s="15">
        <v>8968.32</v>
      </c>
      <c r="C141" s="16">
        <v>0.73645</v>
      </c>
      <c r="D141" s="15">
        <f t="shared" si="10"/>
        <v>235788.47772480003</v>
      </c>
      <c r="E141" s="41">
        <f t="shared" si="11"/>
        <v>235788.47772480003</v>
      </c>
      <c r="F141" s="17">
        <f t="shared" si="12"/>
        <v>18.059746874375612</v>
      </c>
      <c r="G141" s="42">
        <v>0.6610116334661356</v>
      </c>
      <c r="H141" s="17">
        <v>0.8585907081720979</v>
      </c>
      <c r="I141" s="18">
        <f t="shared" si="13"/>
        <v>0.5675384464876846</v>
      </c>
      <c r="J141" s="18">
        <f t="shared" si="14"/>
        <v>17.492208427887928</v>
      </c>
    </row>
    <row r="142" spans="1:10" ht="12.75">
      <c r="A142" s="6">
        <v>38755</v>
      </c>
      <c r="B142" s="15">
        <v>9429.12</v>
      </c>
      <c r="C142" s="16">
        <v>0.73645</v>
      </c>
      <c r="D142" s="15">
        <f t="shared" si="10"/>
        <v>247903.49263680007</v>
      </c>
      <c r="E142" s="41">
        <f t="shared" si="11"/>
        <v>247903.49263680007</v>
      </c>
      <c r="F142" s="17">
        <f t="shared" si="12"/>
        <v>18.987672211530427</v>
      </c>
      <c r="G142" s="42">
        <v>0.6949749800796813</v>
      </c>
      <c r="H142" s="17">
        <v>0.8585907081720979</v>
      </c>
      <c r="I142" s="18">
        <f t="shared" si="13"/>
        <v>0.5966990603085032</v>
      </c>
      <c r="J142" s="18">
        <f t="shared" si="14"/>
        <v>18.390973151221925</v>
      </c>
    </row>
    <row r="143" spans="1:10" ht="12.75">
      <c r="A143" s="6">
        <v>38756</v>
      </c>
      <c r="B143" s="15">
        <v>9549.6</v>
      </c>
      <c r="C143" s="16">
        <v>0.73645</v>
      </c>
      <c r="D143" s="15">
        <f t="shared" si="10"/>
        <v>251071.06424400007</v>
      </c>
      <c r="E143" s="41">
        <f t="shared" si="11"/>
        <v>251071.06424400007</v>
      </c>
      <c r="F143" s="17">
        <f t="shared" si="12"/>
        <v>19.230286023640694</v>
      </c>
      <c r="G143" s="42">
        <v>0.7038549800796814</v>
      </c>
      <c r="H143" s="17">
        <v>0.8585907081720979</v>
      </c>
      <c r="I143" s="18">
        <f t="shared" si="13"/>
        <v>0.6043233457970715</v>
      </c>
      <c r="J143" s="18">
        <f t="shared" si="14"/>
        <v>18.625962677843624</v>
      </c>
    </row>
    <row r="144" spans="1:10" ht="12.75">
      <c r="A144" s="6">
        <v>38757</v>
      </c>
      <c r="B144" s="15">
        <v>9483.6</v>
      </c>
      <c r="C144" s="16">
        <v>0.73645</v>
      </c>
      <c r="D144" s="15">
        <f t="shared" si="10"/>
        <v>249335.84075400006</v>
      </c>
      <c r="E144" s="41">
        <f t="shared" si="11"/>
        <v>249335.84075400006</v>
      </c>
      <c r="F144" s="17">
        <f t="shared" si="12"/>
        <v>19.09738005087113</v>
      </c>
      <c r="G144" s="42">
        <v>0.698990438247012</v>
      </c>
      <c r="H144" s="17">
        <f>'Measure I ER'!H144</f>
        <v>0.8585907081720979</v>
      </c>
      <c r="I144" s="18">
        <f t="shared" si="13"/>
        <v>0.6001466953800272</v>
      </c>
      <c r="J144" s="18">
        <f t="shared" si="14"/>
        <v>18.497233355491105</v>
      </c>
    </row>
    <row r="145" spans="1:10" ht="12.75">
      <c r="A145" s="6">
        <v>38758</v>
      </c>
      <c r="B145" s="15">
        <v>9614.4</v>
      </c>
      <c r="C145" s="16">
        <v>0.73645</v>
      </c>
      <c r="D145" s="15">
        <f t="shared" si="10"/>
        <v>252774.73821600003</v>
      </c>
      <c r="E145" s="41">
        <f t="shared" si="11"/>
        <v>252774.73821600003</v>
      </c>
      <c r="F145" s="17">
        <f t="shared" si="12"/>
        <v>19.36077552417809</v>
      </c>
      <c r="G145" s="42">
        <v>0.7086310756972112</v>
      </c>
      <c r="H145" s="17">
        <f>'Measure I ER'!H145</f>
        <v>0.8585907081720979</v>
      </c>
      <c r="I145" s="18">
        <f t="shared" si="13"/>
        <v>0.6084240571156241</v>
      </c>
      <c r="J145" s="18">
        <f t="shared" si="14"/>
        <v>18.752351467062468</v>
      </c>
    </row>
    <row r="146" spans="1:10" ht="12.75">
      <c r="A146" s="6">
        <v>38759</v>
      </c>
      <c r="B146" s="15">
        <v>9647.04</v>
      </c>
      <c r="C146" s="16">
        <v>0.73645</v>
      </c>
      <c r="D146" s="15">
        <f t="shared" si="10"/>
        <v>253632.88510560006</v>
      </c>
      <c r="E146" s="41">
        <f t="shared" si="11"/>
        <v>253632.88510560006</v>
      </c>
      <c r="F146" s="17">
        <f t="shared" si="12"/>
        <v>19.426503568893228</v>
      </c>
      <c r="G146" s="42">
        <v>0.7110368127490041</v>
      </c>
      <c r="H146" s="17">
        <f>'Measure I ER'!H146</f>
        <v>0.8585907081720979</v>
      </c>
      <c r="I146" s="18">
        <f t="shared" si="13"/>
        <v>0.6104896005945988</v>
      </c>
      <c r="J146" s="18">
        <f t="shared" si="14"/>
        <v>18.81601396829863</v>
      </c>
    </row>
    <row r="147" spans="1:10" ht="12.75">
      <c r="A147" s="6">
        <v>38760</v>
      </c>
      <c r="B147" s="15">
        <v>9576.24</v>
      </c>
      <c r="C147" s="16">
        <v>0.73645</v>
      </c>
      <c r="D147" s="15">
        <f t="shared" si="10"/>
        <v>251771.46354360002</v>
      </c>
      <c r="E147" s="41">
        <f t="shared" si="11"/>
        <v>251771.46354360002</v>
      </c>
      <c r="F147" s="17">
        <f t="shared" si="12"/>
        <v>19.28393170719496</v>
      </c>
      <c r="G147" s="42">
        <v>0.7058184860557768</v>
      </c>
      <c r="H147" s="17">
        <f>'Measure I ER'!H147</f>
        <v>0.8585907081720979</v>
      </c>
      <c r="I147" s="18">
        <f t="shared" si="13"/>
        <v>0.6060091937835874</v>
      </c>
      <c r="J147" s="18">
        <f t="shared" si="14"/>
        <v>18.67792251341137</v>
      </c>
    </row>
    <row r="148" spans="1:10" ht="12.75">
      <c r="A148" s="6">
        <v>38761</v>
      </c>
      <c r="B148" s="15">
        <v>9228.24</v>
      </c>
      <c r="C148" s="16">
        <v>0.73645</v>
      </c>
      <c r="D148" s="15">
        <f t="shared" si="10"/>
        <v>242622.10332360002</v>
      </c>
      <c r="E148" s="41">
        <f t="shared" si="11"/>
        <v>242622.10332360002</v>
      </c>
      <c r="F148" s="17">
        <f t="shared" si="12"/>
        <v>18.5831547598645</v>
      </c>
      <c r="G148" s="42">
        <v>0.6801690836653387</v>
      </c>
      <c r="H148" s="17">
        <f>'Measure I ER'!H148</f>
        <v>0.8585907081720979</v>
      </c>
      <c r="I148" s="18">
        <f t="shared" si="13"/>
        <v>0.58398685522099</v>
      </c>
      <c r="J148" s="18">
        <f t="shared" si="14"/>
        <v>17.99916790464351</v>
      </c>
    </row>
    <row r="149" spans="1:10" ht="12.75">
      <c r="A149" s="6">
        <v>38762</v>
      </c>
      <c r="B149" s="15">
        <v>8781.12</v>
      </c>
      <c r="C149" s="16">
        <v>0.73645</v>
      </c>
      <c r="D149" s="15">
        <f t="shared" si="10"/>
        <v>230866.75291680006</v>
      </c>
      <c r="E149" s="41">
        <f t="shared" si="11"/>
        <v>230866.75291680006</v>
      </c>
      <c r="F149" s="17">
        <f t="shared" si="12"/>
        <v>17.682777206156466</v>
      </c>
      <c r="G149" s="42">
        <v>0.6472140239043824</v>
      </c>
      <c r="H149" s="17">
        <f>'Measure I ER'!H149</f>
        <v>0.8585907081720979</v>
      </c>
      <c r="I149" s="18">
        <f t="shared" si="13"/>
        <v>0.5556919471229769</v>
      </c>
      <c r="J149" s="18">
        <f t="shared" si="14"/>
        <v>17.12708525903349</v>
      </c>
    </row>
    <row r="150" spans="1:10" ht="12.75">
      <c r="A150" s="6">
        <v>38763</v>
      </c>
      <c r="B150" s="15">
        <v>9146.64</v>
      </c>
      <c r="C150" s="16">
        <v>0.73645</v>
      </c>
      <c r="D150" s="15">
        <f t="shared" si="10"/>
        <v>240476.73609960004</v>
      </c>
      <c r="E150" s="41">
        <f t="shared" si="11"/>
        <v>240476.73609960004</v>
      </c>
      <c r="F150" s="17">
        <f t="shared" si="12"/>
        <v>18.418834648076665</v>
      </c>
      <c r="G150" s="42">
        <v>0.6741547410358566</v>
      </c>
      <c r="H150" s="17">
        <f>'Measure I ER'!H150</f>
        <v>0.8585907081720979</v>
      </c>
      <c r="I150" s="18">
        <f t="shared" si="13"/>
        <v>0.5788229965235534</v>
      </c>
      <c r="J150" s="18">
        <f t="shared" si="14"/>
        <v>17.840011651553112</v>
      </c>
    </row>
    <row r="151" spans="1:10" ht="12.75">
      <c r="A151" s="6">
        <v>38764</v>
      </c>
      <c r="B151" s="15">
        <v>9358.56</v>
      </c>
      <c r="C151" s="16">
        <v>0.73645</v>
      </c>
      <c r="D151" s="15">
        <f t="shared" si="10"/>
        <v>246048.38097840003</v>
      </c>
      <c r="E151" s="41">
        <f t="shared" si="11"/>
        <v>246048.38097840003</v>
      </c>
      <c r="F151" s="17">
        <f t="shared" si="12"/>
        <v>18.845583644278598</v>
      </c>
      <c r="G151" s="42">
        <v>0.689774342629482</v>
      </c>
      <c r="H151" s="17">
        <f>'Measure I ER'!H151</f>
        <v>0.8585907081720979</v>
      </c>
      <c r="I151" s="18">
        <f t="shared" si="13"/>
        <v>0.5922338413171903</v>
      </c>
      <c r="J151" s="18">
        <f t="shared" si="14"/>
        <v>18.25334980296141</v>
      </c>
    </row>
    <row r="152" spans="1:10" ht="12.75">
      <c r="A152" s="6">
        <v>38765</v>
      </c>
      <c r="B152" s="15">
        <v>9610.8</v>
      </c>
      <c r="C152" s="16">
        <v>0.73645</v>
      </c>
      <c r="D152" s="15">
        <f t="shared" si="10"/>
        <v>252680.089662</v>
      </c>
      <c r="E152" s="41">
        <f t="shared" si="11"/>
        <v>252680.089662</v>
      </c>
      <c r="F152" s="17">
        <f t="shared" si="12"/>
        <v>19.35352610748157</v>
      </c>
      <c r="G152" s="42">
        <v>0.7083657370517926</v>
      </c>
      <c r="H152" s="17">
        <f>'Measure I ER'!H152</f>
        <v>0.8585907081720979</v>
      </c>
      <c r="I152" s="18">
        <f t="shared" si="13"/>
        <v>0.6081962398201487</v>
      </c>
      <c r="J152" s="18">
        <f t="shared" si="14"/>
        <v>18.74532986766142</v>
      </c>
    </row>
    <row r="153" spans="1:10" ht="12.75">
      <c r="A153" s="6">
        <v>38766</v>
      </c>
      <c r="B153" s="15">
        <v>9480.24</v>
      </c>
      <c r="C153" s="16">
        <v>0.73645</v>
      </c>
      <c r="D153" s="15">
        <f t="shared" si="10"/>
        <v>249247.5021036</v>
      </c>
      <c r="E153" s="41">
        <f t="shared" si="11"/>
        <v>249247.5021036</v>
      </c>
      <c r="F153" s="17">
        <f t="shared" si="12"/>
        <v>19.090613928621035</v>
      </c>
      <c r="G153" s="42">
        <v>0.6987427888446214</v>
      </c>
      <c r="H153" s="17">
        <f>'Measure I ER'!H153</f>
        <v>0.8585907081720979</v>
      </c>
      <c r="I153" s="18">
        <f t="shared" si="13"/>
        <v>0.5999340659042501</v>
      </c>
      <c r="J153" s="18">
        <f t="shared" si="14"/>
        <v>18.490679862716785</v>
      </c>
    </row>
    <row r="154" spans="1:10" ht="12.75">
      <c r="A154" s="6">
        <v>38767</v>
      </c>
      <c r="B154" s="15">
        <v>9575.52</v>
      </c>
      <c r="C154" s="16">
        <v>0.73645</v>
      </c>
      <c r="D154" s="15">
        <f t="shared" si="10"/>
        <v>251752.53383280005</v>
      </c>
      <c r="E154" s="41">
        <f t="shared" si="11"/>
        <v>251752.53383280005</v>
      </c>
      <c r="F154" s="17">
        <f t="shared" si="12"/>
        <v>19.282481823855658</v>
      </c>
      <c r="G154" s="42">
        <v>0.7057654183266932</v>
      </c>
      <c r="H154" s="17">
        <f>'Measure I ER'!H154</f>
        <v>0.8585907081720979</v>
      </c>
      <c r="I154" s="18">
        <f t="shared" si="13"/>
        <v>0.6059636303244924</v>
      </c>
      <c r="J154" s="18">
        <f t="shared" si="14"/>
        <v>18.676518193531166</v>
      </c>
    </row>
    <row r="155" spans="1:10" ht="12.75">
      <c r="A155" s="6">
        <v>38768</v>
      </c>
      <c r="B155" s="15">
        <v>9585.6</v>
      </c>
      <c r="C155" s="16">
        <v>0.73645</v>
      </c>
      <c r="D155" s="15">
        <f t="shared" si="10"/>
        <v>252017.54978400006</v>
      </c>
      <c r="E155" s="41">
        <f t="shared" si="11"/>
        <v>252017.54978400006</v>
      </c>
      <c r="F155" s="17">
        <f t="shared" si="12"/>
        <v>19.30278019060592</v>
      </c>
      <c r="G155" s="42">
        <v>0.7065083665338645</v>
      </c>
      <c r="H155" s="17">
        <f>'Measure I ER'!H155</f>
        <v>0.8585907081720979</v>
      </c>
      <c r="I155" s="18">
        <f t="shared" si="13"/>
        <v>0.6066015187518229</v>
      </c>
      <c r="J155" s="18">
        <f t="shared" si="14"/>
        <v>18.696178671854096</v>
      </c>
    </row>
    <row r="156" spans="1:10" ht="12.75">
      <c r="A156" s="6">
        <v>38769</v>
      </c>
      <c r="B156" s="15">
        <v>9645.12</v>
      </c>
      <c r="C156" s="16">
        <v>0.73645</v>
      </c>
      <c r="D156" s="15">
        <f t="shared" si="10"/>
        <v>253582.40587680007</v>
      </c>
      <c r="E156" s="41">
        <f t="shared" si="11"/>
        <v>253582.40587680007</v>
      </c>
      <c r="F156" s="17">
        <f t="shared" si="12"/>
        <v>19.42263721332175</v>
      </c>
      <c r="G156" s="42">
        <v>0.7108952988047809</v>
      </c>
      <c r="H156" s="17">
        <f>'Measure I ER'!H156</f>
        <v>0.8585907081720979</v>
      </c>
      <c r="I156" s="18">
        <f t="shared" si="13"/>
        <v>0.610368098037012</v>
      </c>
      <c r="J156" s="18">
        <f t="shared" si="14"/>
        <v>18.81226911528474</v>
      </c>
    </row>
    <row r="157" spans="1:10" ht="12.75">
      <c r="A157" s="6">
        <v>38770</v>
      </c>
      <c r="B157" s="15">
        <v>0</v>
      </c>
      <c r="C157" s="16">
        <v>0.73645</v>
      </c>
      <c r="D157" s="15">
        <f t="shared" si="10"/>
        <v>0</v>
      </c>
      <c r="E157" s="41">
        <f t="shared" si="11"/>
        <v>0</v>
      </c>
      <c r="F157" s="17">
        <f t="shared" si="12"/>
        <v>0</v>
      </c>
      <c r="G157" s="42">
        <v>0</v>
      </c>
      <c r="H157" s="17">
        <f>'Measure I ER'!H157</f>
        <v>0.8585907081720979</v>
      </c>
      <c r="I157" s="18">
        <f t="shared" si="13"/>
        <v>0</v>
      </c>
      <c r="J157" s="18">
        <f t="shared" si="14"/>
        <v>0</v>
      </c>
    </row>
    <row r="158" spans="1:10" ht="12.75">
      <c r="A158" s="6">
        <v>38771</v>
      </c>
      <c r="B158" s="15">
        <v>9350.64</v>
      </c>
      <c r="C158" s="16">
        <v>0.73645</v>
      </c>
      <c r="D158" s="15">
        <f t="shared" si="10"/>
        <v>245840.15415960003</v>
      </c>
      <c r="E158" s="41">
        <f t="shared" si="11"/>
        <v>245840.15415960003</v>
      </c>
      <c r="F158" s="17">
        <f t="shared" si="12"/>
        <v>18.829634927546245</v>
      </c>
      <c r="G158" s="42">
        <v>0.6891905976095618</v>
      </c>
      <c r="H158" s="17">
        <f>'Measure I ER'!H158</f>
        <v>0.8585907081720979</v>
      </c>
      <c r="I158" s="18">
        <f t="shared" si="13"/>
        <v>0.591732643267145</v>
      </c>
      <c r="J158" s="18">
        <f t="shared" si="14"/>
        <v>18.237902284279098</v>
      </c>
    </row>
    <row r="159" spans="1:10" ht="12.75">
      <c r="A159" s="6">
        <v>38772</v>
      </c>
      <c r="B159" s="15">
        <v>9051.36</v>
      </c>
      <c r="C159" s="16">
        <v>0.73645</v>
      </c>
      <c r="D159" s="15">
        <f t="shared" si="10"/>
        <v>237971.70437040002</v>
      </c>
      <c r="E159" s="41">
        <f t="shared" si="11"/>
        <v>237971.70437040002</v>
      </c>
      <c r="F159" s="17">
        <f t="shared" si="12"/>
        <v>18.22696675284205</v>
      </c>
      <c r="G159" s="42">
        <v>0.6671321115537848</v>
      </c>
      <c r="H159" s="17">
        <f>'Measure I ER'!H159</f>
        <v>0.8585907081720979</v>
      </c>
      <c r="I159" s="18">
        <f t="shared" si="13"/>
        <v>0.5727934321033111</v>
      </c>
      <c r="J159" s="18">
        <f t="shared" si="14"/>
        <v>17.65417332073874</v>
      </c>
    </row>
    <row r="160" spans="1:10" ht="12.75">
      <c r="A160" s="6">
        <v>38773</v>
      </c>
      <c r="B160" s="15">
        <v>7262.88</v>
      </c>
      <c r="C160" s="16">
        <v>0.73645</v>
      </c>
      <c r="D160" s="15">
        <f t="shared" si="10"/>
        <v>190950.30274320004</v>
      </c>
      <c r="E160" s="41">
        <f t="shared" si="11"/>
        <v>190950.30274320004</v>
      </c>
      <c r="F160" s="17">
        <f t="shared" si="12"/>
        <v>14.62545653800992</v>
      </c>
      <c r="G160" s="42">
        <v>0.5353118725099602</v>
      </c>
      <c r="H160" s="17">
        <f>'Measure I ER'!H160</f>
        <v>0.8585907081720979</v>
      </c>
      <c r="I160" s="18">
        <f t="shared" si="13"/>
        <v>0.4596137997112585</v>
      </c>
      <c r="J160" s="18">
        <f t="shared" si="14"/>
        <v>14.165842738298663</v>
      </c>
    </row>
    <row r="161" spans="1:10" ht="12.75">
      <c r="A161" s="6">
        <v>38774</v>
      </c>
      <c r="B161" s="15">
        <v>8694.96</v>
      </c>
      <c r="C161" s="16">
        <v>0.73645</v>
      </c>
      <c r="D161" s="15">
        <f t="shared" si="10"/>
        <v>228601.4975244</v>
      </c>
      <c r="E161" s="41">
        <f t="shared" si="11"/>
        <v>228601.4975244</v>
      </c>
      <c r="F161" s="17">
        <f t="shared" si="12"/>
        <v>17.509274499886367</v>
      </c>
      <c r="G161" s="42">
        <v>0.6408635856573704</v>
      </c>
      <c r="H161" s="17">
        <f>'Measure I ER'!H161</f>
        <v>0.8585907081720979</v>
      </c>
      <c r="I161" s="18">
        <f t="shared" si="13"/>
        <v>0.5502395198512716</v>
      </c>
      <c r="J161" s="18">
        <f t="shared" si="14"/>
        <v>16.959034980035096</v>
      </c>
    </row>
    <row r="162" spans="1:10" ht="12.75">
      <c r="A162" s="6">
        <v>38775</v>
      </c>
      <c r="B162" s="15">
        <v>9470.64</v>
      </c>
      <c r="C162" s="16">
        <v>0.73645</v>
      </c>
      <c r="D162" s="15">
        <f t="shared" si="10"/>
        <v>248995.10595960004</v>
      </c>
      <c r="E162" s="41">
        <f t="shared" si="11"/>
        <v>248995.10595960004</v>
      </c>
      <c r="F162" s="17">
        <f t="shared" si="12"/>
        <v>19.071282150763647</v>
      </c>
      <c r="G162" s="42">
        <v>0.698035219123506</v>
      </c>
      <c r="H162" s="17">
        <f>'Measure I ER'!H162</f>
        <v>0.8585907081720979</v>
      </c>
      <c r="I162" s="18">
        <f t="shared" si="13"/>
        <v>0.5993265531163166</v>
      </c>
      <c r="J162" s="18">
        <f t="shared" si="14"/>
        <v>18.47195559764733</v>
      </c>
    </row>
    <row r="163" spans="1:10" ht="12.75">
      <c r="A163" s="6">
        <v>38776</v>
      </c>
      <c r="B163" s="15">
        <v>9623.28</v>
      </c>
      <c r="C163" s="16">
        <v>0.73645</v>
      </c>
      <c r="D163" s="15">
        <f t="shared" si="10"/>
        <v>253008.20464920005</v>
      </c>
      <c r="E163" s="41">
        <f t="shared" si="11"/>
        <v>253008.20464920005</v>
      </c>
      <c r="F163" s="17">
        <f t="shared" si="12"/>
        <v>19.378657418696175</v>
      </c>
      <c r="G163" s="42">
        <v>0.7092855776892432</v>
      </c>
      <c r="H163" s="17">
        <f>'Measure I ER'!H163</f>
        <v>0.8585907081720979</v>
      </c>
      <c r="I163" s="18">
        <f t="shared" si="13"/>
        <v>0.6089860064444629</v>
      </c>
      <c r="J163" s="18">
        <f t="shared" si="14"/>
        <v>18.76967141225171</v>
      </c>
    </row>
    <row r="164" spans="1:10" ht="12.75">
      <c r="A164" s="6">
        <v>38777</v>
      </c>
      <c r="B164" s="15">
        <v>9560.4</v>
      </c>
      <c r="C164" s="16">
        <v>0.6955</v>
      </c>
      <c r="D164" s="15">
        <f t="shared" si="10"/>
        <v>237378.51774000004</v>
      </c>
      <c r="E164" s="41">
        <f t="shared" si="11"/>
        <v>237378.51774000004</v>
      </c>
      <c r="F164" s="17">
        <f t="shared" si="12"/>
        <v>18.181532809259824</v>
      </c>
      <c r="G164" s="42">
        <v>0.7046509960159363</v>
      </c>
      <c r="H164" s="17">
        <f>'Measure I ER'!H164</f>
        <v>0.8585907081720979</v>
      </c>
      <c r="I164" s="18">
        <f t="shared" si="13"/>
        <v>0.6050067976834969</v>
      </c>
      <c r="J164" s="18">
        <f t="shared" si="14"/>
        <v>17.576526011576327</v>
      </c>
    </row>
    <row r="165" spans="1:10" ht="12.75">
      <c r="A165" s="6">
        <v>38778</v>
      </c>
      <c r="B165" s="15">
        <v>9702</v>
      </c>
      <c r="C165" s="16">
        <v>0.6955</v>
      </c>
      <c r="D165" s="15">
        <f t="shared" si="10"/>
        <v>240894.3537</v>
      </c>
      <c r="E165" s="41">
        <f t="shared" si="11"/>
        <v>240894.3537</v>
      </c>
      <c r="F165" s="17">
        <f t="shared" si="12"/>
        <v>18.450821232944104</v>
      </c>
      <c r="G165" s="42">
        <v>0.7150876494023904</v>
      </c>
      <c r="H165" s="17">
        <f>'Measure I ER'!H165</f>
        <v>0.8585907081720979</v>
      </c>
      <c r="I165" s="18">
        <f t="shared" si="13"/>
        <v>0.6139676113055192</v>
      </c>
      <c r="J165" s="18">
        <f t="shared" si="14"/>
        <v>17.836853621638586</v>
      </c>
    </row>
    <row r="166" spans="1:10" ht="12.75">
      <c r="A166" s="6">
        <v>38779</v>
      </c>
      <c r="B166" s="15">
        <v>9736.08</v>
      </c>
      <c r="C166" s="16">
        <v>0.6955</v>
      </c>
      <c r="D166" s="15">
        <f t="shared" si="10"/>
        <v>241740.53794800004</v>
      </c>
      <c r="E166" s="41">
        <f t="shared" si="11"/>
        <v>241740.53794800004</v>
      </c>
      <c r="F166" s="17">
        <f t="shared" si="12"/>
        <v>18.515633023051166</v>
      </c>
      <c r="G166" s="42">
        <v>0.7175995219123505</v>
      </c>
      <c r="H166" s="17">
        <f>'Measure I ER'!H166</f>
        <v>0.8585907081720979</v>
      </c>
      <c r="I166" s="18">
        <f t="shared" si="13"/>
        <v>0.616124281702684</v>
      </c>
      <c r="J166" s="18">
        <f t="shared" si="14"/>
        <v>17.89950874134848</v>
      </c>
    </row>
    <row r="167" spans="1:10" ht="12.75">
      <c r="A167" s="6">
        <v>38780</v>
      </c>
      <c r="B167" s="15">
        <v>9636.48</v>
      </c>
      <c r="C167" s="16">
        <v>0.6955</v>
      </c>
      <c r="D167" s="15">
        <f t="shared" si="10"/>
        <v>239267.534688</v>
      </c>
      <c r="E167" s="41">
        <f t="shared" si="11"/>
        <v>239267.534688</v>
      </c>
      <c r="F167" s="17">
        <f t="shared" si="12"/>
        <v>18.32621828435799</v>
      </c>
      <c r="G167" s="42">
        <v>0.7102584860557769</v>
      </c>
      <c r="H167" s="17">
        <f>'Measure I ER'!H167</f>
        <v>0.8585907081720979</v>
      </c>
      <c r="I167" s="18">
        <f t="shared" si="13"/>
        <v>0.6098213365278716</v>
      </c>
      <c r="J167" s="18">
        <f t="shared" si="14"/>
        <v>17.716396947830116</v>
      </c>
    </row>
    <row r="168" spans="1:10" ht="12.75">
      <c r="A168" s="6">
        <v>38781</v>
      </c>
      <c r="B168" s="15">
        <v>9765.36</v>
      </c>
      <c r="C168" s="16">
        <v>0.6955</v>
      </c>
      <c r="D168" s="15">
        <f t="shared" si="10"/>
        <v>242467.54131600002</v>
      </c>
      <c r="E168" s="41">
        <f t="shared" si="11"/>
        <v>242467.54131600002</v>
      </c>
      <c r="F168" s="17">
        <f t="shared" si="12"/>
        <v>18.571316392016392</v>
      </c>
      <c r="G168" s="42">
        <v>0.719757609561753</v>
      </c>
      <c r="H168" s="17">
        <f>'Measure I ER'!H168</f>
        <v>0.8585907081720979</v>
      </c>
      <c r="I168" s="18">
        <f t="shared" si="13"/>
        <v>0.6179771957058819</v>
      </c>
      <c r="J168" s="18">
        <f t="shared" si="14"/>
        <v>17.95333919631051</v>
      </c>
    </row>
    <row r="169" spans="1:10" ht="12.75">
      <c r="A169" s="6">
        <v>38782</v>
      </c>
      <c r="B169" s="15">
        <v>9769.44</v>
      </c>
      <c r="C169" s="16">
        <v>0.6955</v>
      </c>
      <c r="D169" s="15">
        <f t="shared" si="10"/>
        <v>242568.84506400002</v>
      </c>
      <c r="E169" s="41">
        <f t="shared" si="11"/>
        <v>242568.84506400002</v>
      </c>
      <c r="F169" s="17">
        <f t="shared" si="12"/>
        <v>18.579075549986953</v>
      </c>
      <c r="G169" s="42">
        <v>0.7200583266932272</v>
      </c>
      <c r="H169" s="17">
        <f>'Measure I ER'!H169</f>
        <v>0.8585907081720979</v>
      </c>
      <c r="I169" s="18">
        <f t="shared" si="13"/>
        <v>0.6182353886407538</v>
      </c>
      <c r="J169" s="18">
        <f t="shared" si="14"/>
        <v>17.960840161346198</v>
      </c>
    </row>
    <row r="170" spans="1:10" ht="12.75">
      <c r="A170" s="6">
        <v>38783</v>
      </c>
      <c r="B170" s="15">
        <v>9614.16</v>
      </c>
      <c r="C170" s="16">
        <v>0.6955</v>
      </c>
      <c r="D170" s="15">
        <f t="shared" si="10"/>
        <v>238713.34359600002</v>
      </c>
      <c r="E170" s="41">
        <f t="shared" si="11"/>
        <v>238713.34359600002</v>
      </c>
      <c r="F170" s="17">
        <f t="shared" si="12"/>
        <v>18.283771126048435</v>
      </c>
      <c r="G170" s="42">
        <v>0.7086133864541833</v>
      </c>
      <c r="H170" s="17">
        <f>'Measure I ER'!H170</f>
        <v>0.8585907081720979</v>
      </c>
      <c r="I170" s="18">
        <f t="shared" si="13"/>
        <v>0.6084088692959257</v>
      </c>
      <c r="J170" s="18">
        <f t="shared" si="14"/>
        <v>17.67536225675251</v>
      </c>
    </row>
    <row r="171" spans="1:10" ht="12.75">
      <c r="A171" s="6">
        <v>38784</v>
      </c>
      <c r="B171" s="15">
        <v>9655.68</v>
      </c>
      <c r="C171" s="16">
        <v>0.6955</v>
      </c>
      <c r="D171" s="15">
        <f t="shared" si="10"/>
        <v>239744.25820800004</v>
      </c>
      <c r="E171" s="41">
        <f t="shared" si="11"/>
        <v>239744.25820800004</v>
      </c>
      <c r="F171" s="17">
        <f t="shared" si="12"/>
        <v>18.362731968925353</v>
      </c>
      <c r="G171" s="42">
        <v>0.711673625498008</v>
      </c>
      <c r="H171" s="17">
        <f>'Measure I ER'!H171</f>
        <v>0.8585907081720979</v>
      </c>
      <c r="I171" s="18">
        <f t="shared" si="13"/>
        <v>0.611036362103739</v>
      </c>
      <c r="J171" s="18">
        <f t="shared" si="14"/>
        <v>17.751695606821613</v>
      </c>
    </row>
    <row r="172" spans="1:10" ht="12.75">
      <c r="A172" s="6">
        <v>38785</v>
      </c>
      <c r="B172" s="15">
        <v>9002.16</v>
      </c>
      <c r="C172" s="16">
        <v>0.6955</v>
      </c>
      <c r="D172" s="15">
        <f t="shared" si="10"/>
        <v>223517.781396</v>
      </c>
      <c r="E172" s="41">
        <f t="shared" si="11"/>
        <v>223517.781396</v>
      </c>
      <c r="F172" s="17">
        <f t="shared" si="12"/>
        <v>17.11989743046383</v>
      </c>
      <c r="G172" s="42">
        <v>0.6635058167330677</v>
      </c>
      <c r="H172" s="17">
        <f>'Measure I ER'!H172</f>
        <v>0.8585907081720979</v>
      </c>
      <c r="I172" s="18">
        <f t="shared" si="13"/>
        <v>0.5696799290651509</v>
      </c>
      <c r="J172" s="18">
        <f t="shared" si="14"/>
        <v>16.550217501398677</v>
      </c>
    </row>
    <row r="173" spans="1:10" ht="12.75">
      <c r="A173" s="6">
        <v>38786</v>
      </c>
      <c r="B173" s="15">
        <v>9252.72</v>
      </c>
      <c r="C173" s="16">
        <v>0.6955</v>
      </c>
      <c r="D173" s="15">
        <f t="shared" si="10"/>
        <v>229739.023332</v>
      </c>
      <c r="E173" s="41">
        <f t="shared" si="11"/>
        <v>229739.023332</v>
      </c>
      <c r="F173" s="17">
        <f t="shared" si="12"/>
        <v>17.596401014067876</v>
      </c>
      <c r="G173" s="42">
        <v>0.6819733864541832</v>
      </c>
      <c r="H173" s="17">
        <f>'Measure I ER'!H173</f>
        <v>0.8585907081720979</v>
      </c>
      <c r="I173" s="18">
        <f t="shared" si="13"/>
        <v>0.5855360128302209</v>
      </c>
      <c r="J173" s="18">
        <f t="shared" si="14"/>
        <v>17.010865001237654</v>
      </c>
    </row>
    <row r="174" spans="1:10" ht="12.75">
      <c r="A174" s="6">
        <v>38787</v>
      </c>
      <c r="B174" s="15">
        <v>9567.6</v>
      </c>
      <c r="C174" s="16">
        <v>0.6955</v>
      </c>
      <c r="D174" s="15">
        <f t="shared" si="10"/>
        <v>237557.28906</v>
      </c>
      <c r="E174" s="41">
        <f t="shared" si="11"/>
        <v>237557.28906</v>
      </c>
      <c r="F174" s="17">
        <f t="shared" si="12"/>
        <v>18.19522544097258</v>
      </c>
      <c r="G174" s="42">
        <v>0.705181673306773</v>
      </c>
      <c r="H174" s="17">
        <f>'Measure I ER'!H174</f>
        <v>0.8585907081720979</v>
      </c>
      <c r="I174" s="18">
        <f t="shared" si="13"/>
        <v>0.6054624322744472</v>
      </c>
      <c r="J174" s="18">
        <f t="shared" si="14"/>
        <v>17.589763008698135</v>
      </c>
    </row>
    <row r="175" spans="1:10" ht="12.75">
      <c r="A175" s="6">
        <v>38788</v>
      </c>
      <c r="B175" s="15">
        <v>9819.84</v>
      </c>
      <c r="C175" s="16">
        <v>0.6955</v>
      </c>
      <c r="D175" s="15">
        <f t="shared" si="10"/>
        <v>243820.24430400002</v>
      </c>
      <c r="E175" s="41">
        <f t="shared" si="11"/>
        <v>243820.24430400002</v>
      </c>
      <c r="F175" s="17">
        <f t="shared" si="12"/>
        <v>18.674923971976273</v>
      </c>
      <c r="G175" s="42">
        <v>0.7237730677290837</v>
      </c>
      <c r="H175" s="17">
        <f>'Measure I ER'!H175</f>
        <v>0.8585907081720979</v>
      </c>
      <c r="I175" s="18">
        <f t="shared" si="13"/>
        <v>0.6214248307774057</v>
      </c>
      <c r="J175" s="18">
        <f t="shared" si="14"/>
        <v>18.053499141198866</v>
      </c>
    </row>
    <row r="176" spans="1:10" ht="12.75">
      <c r="A176" s="6">
        <v>38789</v>
      </c>
      <c r="B176" s="15">
        <v>9524.64</v>
      </c>
      <c r="C176" s="16">
        <v>0.6955</v>
      </c>
      <c r="D176" s="15">
        <f t="shared" si="10"/>
        <v>236490.620184</v>
      </c>
      <c r="E176" s="41">
        <f t="shared" si="11"/>
        <v>236490.620184</v>
      </c>
      <c r="F176" s="17">
        <f t="shared" si="12"/>
        <v>18.11352607175311</v>
      </c>
      <c r="G176" s="42">
        <v>0.7020152988047809</v>
      </c>
      <c r="H176" s="17">
        <f>'Measure I ER'!H176</f>
        <v>0.8585907081720979</v>
      </c>
      <c r="I176" s="18">
        <f t="shared" si="13"/>
        <v>0.6027438125484438</v>
      </c>
      <c r="J176" s="18">
        <f t="shared" si="14"/>
        <v>17.510782259204667</v>
      </c>
    </row>
    <row r="177" spans="1:10" ht="12.75">
      <c r="A177" s="6">
        <v>38790</v>
      </c>
      <c r="B177" s="15">
        <v>9256.56</v>
      </c>
      <c r="C177" s="16">
        <v>0.6955</v>
      </c>
      <c r="D177" s="15">
        <f t="shared" si="10"/>
        <v>229834.368036</v>
      </c>
      <c r="E177" s="41">
        <f t="shared" si="11"/>
        <v>229834.368036</v>
      </c>
      <c r="F177" s="17">
        <f t="shared" si="12"/>
        <v>17.60370375098135</v>
      </c>
      <c r="G177" s="42">
        <v>0.6822564143426294</v>
      </c>
      <c r="H177" s="17">
        <f>'Measure I ER'!H177</f>
        <v>0.8585907081720979</v>
      </c>
      <c r="I177" s="18">
        <f t="shared" si="13"/>
        <v>0.5857790179453944</v>
      </c>
      <c r="J177" s="18">
        <f t="shared" si="14"/>
        <v>17.017924733035954</v>
      </c>
    </row>
    <row r="178" spans="1:10" ht="12.75">
      <c r="A178" s="6">
        <v>38791</v>
      </c>
      <c r="B178" s="15">
        <v>8655.6</v>
      </c>
      <c r="C178" s="16">
        <v>0.6955</v>
      </c>
      <c r="D178" s="15">
        <f t="shared" si="10"/>
        <v>214912.92186000003</v>
      </c>
      <c r="E178" s="41">
        <f t="shared" si="11"/>
        <v>214912.92186000003</v>
      </c>
      <c r="F178" s="17">
        <f t="shared" si="12"/>
        <v>16.460825424022985</v>
      </c>
      <c r="G178" s="42">
        <v>0.6379625498007969</v>
      </c>
      <c r="H178" s="17">
        <f>'Measure I ER'!H178</f>
        <v>0.8585907081720979</v>
      </c>
      <c r="I178" s="18">
        <f t="shared" si="13"/>
        <v>0.5477487174207435</v>
      </c>
      <c r="J178" s="18">
        <f t="shared" si="14"/>
        <v>15.913076706602242</v>
      </c>
    </row>
    <row r="179" spans="1:10" ht="12.75">
      <c r="A179" s="6">
        <v>38792</v>
      </c>
      <c r="B179" s="15">
        <v>9721.92</v>
      </c>
      <c r="C179" s="16">
        <v>0.6955</v>
      </c>
      <c r="D179" s="15">
        <f t="shared" si="10"/>
        <v>241388.95435200003</v>
      </c>
      <c r="E179" s="41">
        <f t="shared" si="11"/>
        <v>241388.95435200003</v>
      </c>
      <c r="F179" s="17">
        <f t="shared" si="12"/>
        <v>18.488704180682742</v>
      </c>
      <c r="G179" s="42">
        <v>0.7165558565737052</v>
      </c>
      <c r="H179" s="17">
        <f>'Measure I ER'!H179</f>
        <v>0.8585907081720979</v>
      </c>
      <c r="I179" s="18">
        <f t="shared" si="13"/>
        <v>0.6152282003404819</v>
      </c>
      <c r="J179" s="18">
        <f t="shared" si="14"/>
        <v>17.87347598034226</v>
      </c>
    </row>
    <row r="180" spans="1:10" ht="12.75">
      <c r="A180" s="6">
        <v>38793</v>
      </c>
      <c r="B180" s="15">
        <v>9367.92</v>
      </c>
      <c r="C180" s="16">
        <v>0.6955</v>
      </c>
      <c r="D180" s="15">
        <f t="shared" si="10"/>
        <v>232599.364452</v>
      </c>
      <c r="E180" s="41">
        <f t="shared" si="11"/>
        <v>232599.364452</v>
      </c>
      <c r="F180" s="17">
        <f t="shared" si="12"/>
        <v>17.815483121472038</v>
      </c>
      <c r="G180" s="42">
        <v>0.6904642231075696</v>
      </c>
      <c r="H180" s="17">
        <f>'Measure I ER'!H180</f>
        <v>0.8585907081720979</v>
      </c>
      <c r="I180" s="18">
        <f t="shared" si="13"/>
        <v>0.5928261662854256</v>
      </c>
      <c r="J180" s="18">
        <f t="shared" si="14"/>
        <v>17.22265695518661</v>
      </c>
    </row>
    <row r="181" spans="1:10" ht="12.75">
      <c r="A181" s="6">
        <v>38794</v>
      </c>
      <c r="B181" s="15">
        <v>9632.16</v>
      </c>
      <c r="C181" s="16">
        <v>0.6955</v>
      </c>
      <c r="D181" s="15">
        <f t="shared" si="10"/>
        <v>239160.27189600002</v>
      </c>
      <c r="E181" s="41">
        <f t="shared" si="11"/>
        <v>239160.27189600002</v>
      </c>
      <c r="F181" s="17">
        <f t="shared" si="12"/>
        <v>18.31800270533033</v>
      </c>
      <c r="G181" s="42">
        <v>0.7099400796812748</v>
      </c>
      <c r="H181" s="17">
        <f>'Measure I ER'!H181</f>
        <v>0.8585907081720979</v>
      </c>
      <c r="I181" s="18">
        <f t="shared" si="13"/>
        <v>0.6095479557733013</v>
      </c>
      <c r="J181" s="18">
        <f t="shared" si="14"/>
        <v>17.708454749557028</v>
      </c>
    </row>
    <row r="182" spans="1:10" ht="12.75">
      <c r="A182" s="6">
        <v>38795</v>
      </c>
      <c r="B182" s="15">
        <v>9168.96</v>
      </c>
      <c r="C182" s="16">
        <v>0.6955</v>
      </c>
      <c r="D182" s="15">
        <f t="shared" si="10"/>
        <v>227659.316976</v>
      </c>
      <c r="E182" s="41">
        <f t="shared" si="11"/>
        <v>227659.316976</v>
      </c>
      <c r="F182" s="17">
        <f t="shared" si="12"/>
        <v>17.437110065142768</v>
      </c>
      <c r="G182" s="42">
        <v>0.67579984063745</v>
      </c>
      <c r="H182" s="17">
        <f>'Measure I ER'!H182</f>
        <v>0.8585907081720979</v>
      </c>
      <c r="I182" s="18">
        <f t="shared" si="13"/>
        <v>0.5802354637554992</v>
      </c>
      <c r="J182" s="18">
        <f t="shared" si="14"/>
        <v>16.85687460138727</v>
      </c>
    </row>
    <row r="183" spans="1:10" ht="12.75">
      <c r="A183" s="6">
        <v>38796</v>
      </c>
      <c r="B183" s="15">
        <v>9526.56</v>
      </c>
      <c r="C183" s="16">
        <v>0.6955</v>
      </c>
      <c r="D183" s="15">
        <f t="shared" si="10"/>
        <v>236538.292536</v>
      </c>
      <c r="E183" s="41">
        <f t="shared" si="11"/>
        <v>236538.292536</v>
      </c>
      <c r="F183" s="17">
        <f t="shared" si="12"/>
        <v>18.117177440209847</v>
      </c>
      <c r="G183" s="42">
        <v>0.702156812749004</v>
      </c>
      <c r="H183" s="17">
        <f>'Measure I ER'!H183</f>
        <v>0.8585907081720979</v>
      </c>
      <c r="I183" s="18">
        <f t="shared" si="13"/>
        <v>0.6028653151060305</v>
      </c>
      <c r="J183" s="18">
        <f t="shared" si="14"/>
        <v>17.514312125103817</v>
      </c>
    </row>
    <row r="184" spans="1:10" ht="12.75">
      <c r="A184" s="6">
        <v>38797</v>
      </c>
      <c r="B184" s="15">
        <v>7969.68</v>
      </c>
      <c r="C184" s="16">
        <v>0.6955</v>
      </c>
      <c r="D184" s="15">
        <f t="shared" si="10"/>
        <v>197881.97410800002</v>
      </c>
      <c r="E184" s="41">
        <f t="shared" si="11"/>
        <v>197881.97410800002</v>
      </c>
      <c r="F184" s="17">
        <f t="shared" si="12"/>
        <v>15.156374042854047</v>
      </c>
      <c r="G184" s="42">
        <v>0.5874066932270916</v>
      </c>
      <c r="H184" s="17">
        <f>'Measure I ER'!H184</f>
        <v>0.8585907081720979</v>
      </c>
      <c r="I184" s="18">
        <f t="shared" si="13"/>
        <v>0.5043419287228789</v>
      </c>
      <c r="J184" s="18">
        <f t="shared" si="14"/>
        <v>14.652032114131169</v>
      </c>
    </row>
    <row r="185" spans="1:10" ht="12.75">
      <c r="A185" s="6">
        <v>38798</v>
      </c>
      <c r="B185" s="15">
        <v>9617.52</v>
      </c>
      <c r="C185" s="16">
        <v>0.6955</v>
      </c>
      <c r="D185" s="15">
        <f t="shared" si="10"/>
        <v>238796.77021200003</v>
      </c>
      <c r="E185" s="41">
        <f t="shared" si="11"/>
        <v>238796.77021200003</v>
      </c>
      <c r="F185" s="17">
        <f t="shared" si="12"/>
        <v>18.29016102084772</v>
      </c>
      <c r="G185" s="42">
        <v>0.7088610358565737</v>
      </c>
      <c r="H185" s="17">
        <f>'Measure I ER'!H185</f>
        <v>0.8585907081720979</v>
      </c>
      <c r="I185" s="18">
        <f t="shared" si="13"/>
        <v>0.6086214987717025</v>
      </c>
      <c r="J185" s="18">
        <f t="shared" si="14"/>
        <v>17.681539522076015</v>
      </c>
    </row>
    <row r="186" spans="1:10" ht="12.75">
      <c r="A186" s="6">
        <v>38799</v>
      </c>
      <c r="B186" s="15">
        <v>8851.68</v>
      </c>
      <c r="C186" s="16">
        <v>0.6955</v>
      </c>
      <c r="D186" s="15">
        <f t="shared" si="10"/>
        <v>219781.46080800003</v>
      </c>
      <c r="E186" s="41">
        <f t="shared" si="11"/>
        <v>219781.46080800003</v>
      </c>
      <c r="F186" s="17">
        <f t="shared" si="12"/>
        <v>16.833721427667143</v>
      </c>
      <c r="G186" s="42">
        <v>0.6524146613545817</v>
      </c>
      <c r="H186" s="17">
        <f>'Measure I ER'!H186</f>
        <v>0.8585907081720979</v>
      </c>
      <c r="I186" s="18">
        <f t="shared" si="13"/>
        <v>0.5601571661142898</v>
      </c>
      <c r="J186" s="18">
        <f t="shared" si="14"/>
        <v>16.273564261552853</v>
      </c>
    </row>
    <row r="187" spans="1:10" ht="12.75">
      <c r="A187" s="6">
        <v>38800</v>
      </c>
      <c r="B187" s="15">
        <v>9217.2</v>
      </c>
      <c r="C187" s="16">
        <v>0.6955</v>
      </c>
      <c r="D187" s="15">
        <f t="shared" si="10"/>
        <v>228857.08482000002</v>
      </c>
      <c r="E187" s="41">
        <f t="shared" si="11"/>
        <v>228857.08482000002</v>
      </c>
      <c r="F187" s="17">
        <f t="shared" si="12"/>
        <v>17.52885069761826</v>
      </c>
      <c r="G187" s="42">
        <v>0.6793553784860558</v>
      </c>
      <c r="H187" s="17">
        <f>'Measure I ER'!H187</f>
        <v>0.8585907081720979</v>
      </c>
      <c r="I187" s="18">
        <f t="shared" si="13"/>
        <v>0.5832882155148662</v>
      </c>
      <c r="J187" s="18">
        <f t="shared" si="14"/>
        <v>16.945562482103394</v>
      </c>
    </row>
    <row r="188" spans="1:10" ht="12.75">
      <c r="A188" s="6">
        <v>38801</v>
      </c>
      <c r="B188" s="15">
        <v>9425.52</v>
      </c>
      <c r="C188" s="16">
        <v>0.6955</v>
      </c>
      <c r="D188" s="15">
        <f t="shared" si="10"/>
        <v>234029.53501200004</v>
      </c>
      <c r="E188" s="41">
        <f t="shared" si="11"/>
        <v>234029.53501200004</v>
      </c>
      <c r="F188" s="17">
        <f t="shared" si="12"/>
        <v>17.925024175174116</v>
      </c>
      <c r="G188" s="42">
        <v>0.6947096414342631</v>
      </c>
      <c r="H188" s="17">
        <f>'Measure I ER'!H188</f>
        <v>0.8585907081720979</v>
      </c>
      <c r="I188" s="18">
        <f t="shared" si="13"/>
        <v>0.5964712430130281</v>
      </c>
      <c r="J188" s="18">
        <f t="shared" si="14"/>
        <v>17.328552932161088</v>
      </c>
    </row>
    <row r="189" spans="1:10" ht="12.75">
      <c r="A189" s="6">
        <v>38802</v>
      </c>
      <c r="B189" s="15">
        <v>9384.96</v>
      </c>
      <c r="C189" s="16">
        <v>0.6955</v>
      </c>
      <c r="D189" s="15">
        <f t="shared" si="10"/>
        <v>233022.456576</v>
      </c>
      <c r="E189" s="41">
        <f t="shared" si="11"/>
        <v>233022.456576</v>
      </c>
      <c r="F189" s="17">
        <f t="shared" si="12"/>
        <v>17.84788901652557</v>
      </c>
      <c r="G189" s="42">
        <v>0.6917201593625497</v>
      </c>
      <c r="H189" s="17">
        <f>'Measure I ER'!H189</f>
        <v>0.8585907081720979</v>
      </c>
      <c r="I189" s="18">
        <f t="shared" si="13"/>
        <v>0.593904501484008</v>
      </c>
      <c r="J189" s="18">
        <f t="shared" si="14"/>
        <v>17.253984515041562</v>
      </c>
    </row>
    <row r="190" spans="1:10" ht="12.75">
      <c r="A190" s="6">
        <v>38803</v>
      </c>
      <c r="B190" s="15">
        <v>9407.52</v>
      </c>
      <c r="C190" s="16">
        <v>0.6955</v>
      </c>
      <c r="D190" s="15">
        <f t="shared" si="10"/>
        <v>233582.60671200004</v>
      </c>
      <c r="E190" s="41">
        <f t="shared" si="11"/>
        <v>233582.60671200004</v>
      </c>
      <c r="F190" s="17">
        <f t="shared" si="12"/>
        <v>17.890792595892222</v>
      </c>
      <c r="G190" s="42">
        <v>0.6933829482071715</v>
      </c>
      <c r="H190" s="17">
        <f>'Measure I ER'!H190</f>
        <v>0.8585907081720979</v>
      </c>
      <c r="I190" s="18">
        <f t="shared" si="13"/>
        <v>0.5953321565356525</v>
      </c>
      <c r="J190" s="18">
        <f t="shared" si="14"/>
        <v>17.29546043935657</v>
      </c>
    </row>
    <row r="191" spans="1:10" ht="12.75">
      <c r="A191" s="6">
        <v>38804</v>
      </c>
      <c r="B191" s="15">
        <v>9114.96</v>
      </c>
      <c r="C191" s="16">
        <v>0.6955</v>
      </c>
      <c r="D191" s="15">
        <f t="shared" si="10"/>
        <v>226318.532076</v>
      </c>
      <c r="E191" s="41">
        <f t="shared" si="11"/>
        <v>226318.532076</v>
      </c>
      <c r="F191" s="17">
        <f t="shared" si="12"/>
        <v>17.33441532729707</v>
      </c>
      <c r="G191" s="42">
        <v>0.6718197609561751</v>
      </c>
      <c r="H191" s="17">
        <f>'Measure I ER'!H191</f>
        <v>0.8585907081720979</v>
      </c>
      <c r="I191" s="18">
        <f t="shared" si="13"/>
        <v>0.5768182043233719</v>
      </c>
      <c r="J191" s="18">
        <f t="shared" si="14"/>
        <v>16.757597122973696</v>
      </c>
    </row>
    <row r="192" spans="1:10" ht="12.75">
      <c r="A192" s="6">
        <v>38805</v>
      </c>
      <c r="B192" s="15">
        <v>5393.28</v>
      </c>
      <c r="C192" s="16">
        <v>0.6955</v>
      </c>
      <c r="D192" s="15">
        <f t="shared" si="10"/>
        <v>133911.636768</v>
      </c>
      <c r="E192" s="41">
        <f t="shared" si="11"/>
        <v>133911.636768</v>
      </c>
      <c r="F192" s="17">
        <f t="shared" si="12"/>
        <v>10.256693994971426</v>
      </c>
      <c r="G192" s="42">
        <v>0.3975126693227091</v>
      </c>
      <c r="H192" s="17">
        <f>'Measure I ER'!H192</f>
        <v>0.8585907081720979</v>
      </c>
      <c r="I192" s="18">
        <f t="shared" si="13"/>
        <v>0.34130068426116583</v>
      </c>
      <c r="J192" s="18">
        <f t="shared" si="14"/>
        <v>9.915393310710261</v>
      </c>
    </row>
    <row r="193" spans="1:10" ht="12.75">
      <c r="A193" s="6">
        <v>38806</v>
      </c>
      <c r="B193" s="15">
        <v>6438.48</v>
      </c>
      <c r="C193" s="16">
        <v>0.6955</v>
      </c>
      <c r="D193" s="15">
        <f t="shared" si="10"/>
        <v>159863.27338800003</v>
      </c>
      <c r="E193" s="41">
        <f t="shared" si="11"/>
        <v>159863.27338800003</v>
      </c>
      <c r="F193" s="17">
        <f t="shared" si="12"/>
        <v>12.244407698607088</v>
      </c>
      <c r="G193" s="42">
        <v>0.47454932270916333</v>
      </c>
      <c r="H193" s="17">
        <f>'Measure I ER'!H193</f>
        <v>0.8585907081720979</v>
      </c>
      <c r="I193" s="18">
        <f t="shared" si="13"/>
        <v>0.40744363904744996</v>
      </c>
      <c r="J193" s="18">
        <f t="shared" si="14"/>
        <v>11.836964059559637</v>
      </c>
    </row>
    <row r="194" spans="1:10" ht="12.75">
      <c r="A194" s="6">
        <v>38807</v>
      </c>
      <c r="B194" s="15">
        <v>192.24</v>
      </c>
      <c r="C194" s="16">
        <v>0.6955</v>
      </c>
      <c r="D194" s="15">
        <f t="shared" si="10"/>
        <v>4773.194244</v>
      </c>
      <c r="E194" s="41">
        <f t="shared" si="11"/>
        <v>4773.194244</v>
      </c>
      <c r="F194" s="17">
        <f t="shared" si="12"/>
        <v>0.365593266730692</v>
      </c>
      <c r="G194" s="42">
        <v>0.014169083665338646</v>
      </c>
      <c r="H194" s="17">
        <f>'Measure I ER'!H194</f>
        <v>0.8585907081720979</v>
      </c>
      <c r="I194" s="18">
        <f t="shared" si="13"/>
        <v>0.012165443578372813</v>
      </c>
      <c r="J194" s="18">
        <f t="shared" si="14"/>
        <v>0.3534278231523192</v>
      </c>
    </row>
    <row r="195" spans="1:10" ht="12.75">
      <c r="A195" s="6">
        <v>38808</v>
      </c>
      <c r="B195" s="15">
        <v>0</v>
      </c>
      <c r="C195" s="16">
        <v>0.6926399999999999</v>
      </c>
      <c r="D195" s="15">
        <f t="shared" si="10"/>
        <v>0</v>
      </c>
      <c r="E195" s="41">
        <f t="shared" si="11"/>
        <v>0</v>
      </c>
      <c r="F195" s="17">
        <f t="shared" si="12"/>
        <v>0</v>
      </c>
      <c r="G195" s="42">
        <v>0</v>
      </c>
      <c r="H195" s="17">
        <f>'Measure I ER'!H195</f>
        <v>0.878682829138165</v>
      </c>
      <c r="I195" s="18">
        <f t="shared" si="13"/>
        <v>0</v>
      </c>
      <c r="J195" s="18">
        <f t="shared" si="14"/>
        <v>0</v>
      </c>
    </row>
    <row r="196" spans="1:10" ht="12.75">
      <c r="A196" s="6">
        <v>38809</v>
      </c>
      <c r="B196" s="15">
        <v>6605.76</v>
      </c>
      <c r="C196" s="16">
        <v>0.6926399999999999</v>
      </c>
      <c r="D196" s="15">
        <f t="shared" si="10"/>
        <v>163342.26574848</v>
      </c>
      <c r="E196" s="41">
        <f t="shared" si="11"/>
        <v>163342.26574848</v>
      </c>
      <c r="F196" s="17">
        <f t="shared" si="12"/>
        <v>12.51087416047333</v>
      </c>
      <c r="G196" s="42">
        <v>0.48687872509960156</v>
      </c>
      <c r="H196" s="17">
        <f>'Measure I ER'!H196</f>
        <v>0.878682829138165</v>
      </c>
      <c r="I196" s="18">
        <f t="shared" si="13"/>
        <v>0.4278119756177008</v>
      </c>
      <c r="J196" s="18">
        <f t="shared" si="14"/>
        <v>12.08306218485563</v>
      </c>
    </row>
    <row r="197" spans="1:10" ht="12.75">
      <c r="A197" s="6">
        <v>38810</v>
      </c>
      <c r="B197" s="15">
        <v>766.08</v>
      </c>
      <c r="C197" s="16">
        <v>0.6926399999999999</v>
      </c>
      <c r="D197" s="15">
        <f aca="true" t="shared" si="15" ref="D197:D260">B197*C197*35.7</f>
        <v>18943.05014784</v>
      </c>
      <c r="E197" s="41">
        <f aca="true" t="shared" si="16" ref="E197:E260">D197</f>
        <v>18943.05014784</v>
      </c>
      <c r="F197" s="17">
        <f aca="true" t="shared" si="17" ref="F197:F260">+E197*21.1*44*0.99/12/1000000</f>
        <v>1.4509050399735093</v>
      </c>
      <c r="G197" s="42">
        <v>0.05646406374501993</v>
      </c>
      <c r="H197" s="17">
        <f>'Measure I ER'!H197</f>
        <v>0.878682829138165</v>
      </c>
      <c r="I197" s="18">
        <f aca="true" t="shared" si="18" ref="I197:I260">G197*H197</f>
        <v>0.049614003276111804</v>
      </c>
      <c r="J197" s="18">
        <f aca="true" t="shared" si="19" ref="J197:J260">F197-I197</f>
        <v>1.4012910366973974</v>
      </c>
    </row>
    <row r="198" spans="1:10" ht="12.75">
      <c r="A198" s="6">
        <v>38811</v>
      </c>
      <c r="B198" s="15">
        <v>6518.4</v>
      </c>
      <c r="C198" s="16">
        <v>0.6926399999999999</v>
      </c>
      <c r="D198" s="15">
        <f t="shared" si="15"/>
        <v>161182.09336319997</v>
      </c>
      <c r="E198" s="41">
        <f t="shared" si="16"/>
        <v>161182.09336319997</v>
      </c>
      <c r="F198" s="17">
        <f t="shared" si="17"/>
        <v>12.345420076967576</v>
      </c>
      <c r="G198" s="42">
        <v>0.4804398406374501</v>
      </c>
      <c r="H198" s="17">
        <f>'Measure I ER'!H198</f>
        <v>0.878682829138165</v>
      </c>
      <c r="I198" s="18">
        <f t="shared" si="18"/>
        <v>0.4221542384020038</v>
      </c>
      <c r="J198" s="18">
        <f t="shared" si="19"/>
        <v>11.923265838565573</v>
      </c>
    </row>
    <row r="199" spans="1:10" ht="12.75">
      <c r="A199" s="6">
        <v>38812</v>
      </c>
      <c r="B199" s="15">
        <v>9138</v>
      </c>
      <c r="C199" s="16">
        <v>0.6926399999999999</v>
      </c>
      <c r="D199" s="15">
        <f t="shared" si="15"/>
        <v>225957.592224</v>
      </c>
      <c r="E199" s="41">
        <f t="shared" si="16"/>
        <v>225957.592224</v>
      </c>
      <c r="F199" s="17">
        <f t="shared" si="17"/>
        <v>17.306769861212832</v>
      </c>
      <c r="G199" s="42">
        <v>0.6735179282868525</v>
      </c>
      <c r="H199" s="17">
        <f>'Measure I ER'!H199</f>
        <v>0.878682829138165</v>
      </c>
      <c r="I199" s="18">
        <f t="shared" si="18"/>
        <v>0.5918086387023673</v>
      </c>
      <c r="J199" s="18">
        <f t="shared" si="19"/>
        <v>16.714961222510464</v>
      </c>
    </row>
    <row r="200" spans="1:10" ht="12.75">
      <c r="A200" s="6">
        <v>38813</v>
      </c>
      <c r="B200" s="15">
        <v>0</v>
      </c>
      <c r="C200" s="16">
        <v>0.6926399999999999</v>
      </c>
      <c r="D200" s="15">
        <f t="shared" si="15"/>
        <v>0</v>
      </c>
      <c r="E200" s="41">
        <f t="shared" si="16"/>
        <v>0</v>
      </c>
      <c r="F200" s="17">
        <f t="shared" si="17"/>
        <v>0</v>
      </c>
      <c r="G200" s="42">
        <v>0</v>
      </c>
      <c r="H200" s="17">
        <f>'Measure I ER'!H200</f>
        <v>0.878682829138165</v>
      </c>
      <c r="I200" s="18">
        <f t="shared" si="18"/>
        <v>0</v>
      </c>
      <c r="J200" s="18">
        <f t="shared" si="19"/>
        <v>0</v>
      </c>
    </row>
    <row r="201" spans="1:10" ht="12.75">
      <c r="A201" s="6">
        <v>38814</v>
      </c>
      <c r="B201" s="15">
        <v>9052.56</v>
      </c>
      <c r="C201" s="16">
        <v>0.6926399999999999</v>
      </c>
      <c r="D201" s="15">
        <f t="shared" si="15"/>
        <v>223844.89615488</v>
      </c>
      <c r="E201" s="41">
        <f t="shared" si="16"/>
        <v>223844.89615488</v>
      </c>
      <c r="F201" s="17">
        <f t="shared" si="17"/>
        <v>17.144952131190728</v>
      </c>
      <c r="G201" s="42">
        <v>0.6672205577689242</v>
      </c>
      <c r="H201" s="17">
        <f>'Measure I ER'!H201</f>
        <v>0.878682829138165</v>
      </c>
      <c r="I201" s="18">
        <f t="shared" si="18"/>
        <v>0.5862752473595427</v>
      </c>
      <c r="J201" s="18">
        <f t="shared" si="19"/>
        <v>16.558676883831186</v>
      </c>
    </row>
    <row r="202" spans="1:10" ht="12.75">
      <c r="A202" s="6">
        <v>38815</v>
      </c>
      <c r="B202" s="15">
        <v>8292.24</v>
      </c>
      <c r="C202" s="16">
        <v>0.6926399999999999</v>
      </c>
      <c r="D202" s="15">
        <f t="shared" si="15"/>
        <v>205044.27495552</v>
      </c>
      <c r="E202" s="41">
        <f t="shared" si="16"/>
        <v>205044.27495552</v>
      </c>
      <c r="F202" s="17">
        <f t="shared" si="17"/>
        <v>15.704956151668146</v>
      </c>
      <c r="G202" s="42">
        <v>0.6111810358565737</v>
      </c>
      <c r="H202" s="17">
        <f>'Measure I ER'!H202</f>
        <v>0.878682829138165</v>
      </c>
      <c r="I202" s="18">
        <f t="shared" si="18"/>
        <v>0.5370342817020484</v>
      </c>
      <c r="J202" s="18">
        <f t="shared" si="19"/>
        <v>15.167921869966097</v>
      </c>
    </row>
    <row r="203" spans="1:10" ht="12.75">
      <c r="A203" s="6">
        <v>38816</v>
      </c>
      <c r="B203" s="15">
        <v>7556.64</v>
      </c>
      <c r="C203" s="16">
        <v>0.6926399999999999</v>
      </c>
      <c r="D203" s="15">
        <f t="shared" si="15"/>
        <v>186854.91132672</v>
      </c>
      <c r="E203" s="41">
        <f t="shared" si="16"/>
        <v>186854.91132672</v>
      </c>
      <c r="F203" s="17">
        <f t="shared" si="17"/>
        <v>14.311778223247467</v>
      </c>
      <c r="G203" s="42">
        <v>0.5569635059760956</v>
      </c>
      <c r="H203" s="17">
        <f>'Measure I ER'!H203</f>
        <v>0.878682829138165</v>
      </c>
      <c r="I203" s="18">
        <f t="shared" si="18"/>
        <v>0.4893942691577869</v>
      </c>
      <c r="J203" s="18">
        <f t="shared" si="19"/>
        <v>13.82238395408968</v>
      </c>
    </row>
    <row r="204" spans="1:10" ht="12.75">
      <c r="A204" s="6">
        <v>38817</v>
      </c>
      <c r="B204" s="15">
        <v>7472.16</v>
      </c>
      <c r="C204" s="16">
        <v>0.6926399999999999</v>
      </c>
      <c r="D204" s="15">
        <f t="shared" si="15"/>
        <v>184765.95341568</v>
      </c>
      <c r="E204" s="41">
        <f t="shared" si="16"/>
        <v>184765.95341568</v>
      </c>
      <c r="F204" s="17">
        <f t="shared" si="17"/>
        <v>14.15177866996718</v>
      </c>
      <c r="G204" s="42">
        <v>0.5507368924302789</v>
      </c>
      <c r="H204" s="17">
        <f>'Measure I ER'!H204</f>
        <v>0.878682829138165</v>
      </c>
      <c r="I204" s="18">
        <f t="shared" si="18"/>
        <v>0.4839230507513987</v>
      </c>
      <c r="J204" s="18">
        <f t="shared" si="19"/>
        <v>13.667855619215782</v>
      </c>
    </row>
    <row r="205" spans="1:10" ht="12.75">
      <c r="A205" s="6">
        <v>38818</v>
      </c>
      <c r="B205" s="15">
        <v>7596.48</v>
      </c>
      <c r="C205" s="16">
        <v>0.6926399999999999</v>
      </c>
      <c r="D205" s="15">
        <f t="shared" si="15"/>
        <v>187840.04488703999</v>
      </c>
      <c r="E205" s="41">
        <f t="shared" si="16"/>
        <v>187840.04488703999</v>
      </c>
      <c r="F205" s="17">
        <f t="shared" si="17"/>
        <v>14.387232558033057</v>
      </c>
      <c r="G205" s="42">
        <v>0.5598999203187249</v>
      </c>
      <c r="H205" s="17">
        <f>'Measure I ER'!H205</f>
        <v>0.878682829138165</v>
      </c>
      <c r="I205" s="18">
        <f t="shared" si="18"/>
        <v>0.4919744460198904</v>
      </c>
      <c r="J205" s="18">
        <f t="shared" si="19"/>
        <v>13.895258112013167</v>
      </c>
    </row>
    <row r="206" spans="1:10" ht="12.75">
      <c r="A206" s="6">
        <v>38819</v>
      </c>
      <c r="B206" s="15">
        <v>8839.68</v>
      </c>
      <c r="C206" s="16">
        <v>0.6926399999999999</v>
      </c>
      <c r="D206" s="15">
        <f t="shared" si="15"/>
        <v>218580.95960064</v>
      </c>
      <c r="E206" s="41">
        <f t="shared" si="16"/>
        <v>218580.95960064</v>
      </c>
      <c r="F206" s="17">
        <f t="shared" si="17"/>
        <v>16.74177143869182</v>
      </c>
      <c r="G206" s="42">
        <v>0.6515301992031872</v>
      </c>
      <c r="H206" s="17">
        <f>'Measure I ER'!H206</f>
        <v>0.878682829138165</v>
      </c>
      <c r="I206" s="18">
        <f t="shared" si="18"/>
        <v>0.5724883987048087</v>
      </c>
      <c r="J206" s="18">
        <f t="shared" si="19"/>
        <v>16.16928303998701</v>
      </c>
    </row>
    <row r="207" spans="1:10" ht="12.75">
      <c r="A207" s="6">
        <v>38820</v>
      </c>
      <c r="B207" s="15">
        <v>9266.88</v>
      </c>
      <c r="C207" s="16">
        <v>0.6926399999999999</v>
      </c>
      <c r="D207" s="15">
        <f t="shared" si="15"/>
        <v>229144.43994623996</v>
      </c>
      <c r="E207" s="41">
        <f t="shared" si="16"/>
        <v>229144.43994623996</v>
      </c>
      <c r="F207" s="17">
        <f t="shared" si="17"/>
        <v>17.55086008880236</v>
      </c>
      <c r="G207" s="42">
        <v>0.6830170517928287</v>
      </c>
      <c r="H207" s="17">
        <f>'Measure I ER'!H207</f>
        <v>0.878682829138165</v>
      </c>
      <c r="I207" s="18">
        <f t="shared" si="18"/>
        <v>0.6001553554189313</v>
      </c>
      <c r="J207" s="18">
        <f t="shared" si="19"/>
        <v>16.95070473338343</v>
      </c>
    </row>
    <row r="208" spans="1:10" ht="12.75">
      <c r="A208" s="6">
        <v>38821</v>
      </c>
      <c r="B208" s="15">
        <v>9270.72</v>
      </c>
      <c r="C208" s="16">
        <v>0.6926399999999999</v>
      </c>
      <c r="D208" s="15">
        <f t="shared" si="15"/>
        <v>229239.39257855996</v>
      </c>
      <c r="E208" s="41">
        <f t="shared" si="16"/>
        <v>229239.39257855996</v>
      </c>
      <c r="F208" s="17">
        <f t="shared" si="17"/>
        <v>17.558132795769644</v>
      </c>
      <c r="G208" s="42">
        <v>0.6833000796812748</v>
      </c>
      <c r="H208" s="17">
        <f>'Measure I ER'!H208</f>
        <v>0.878682829138165</v>
      </c>
      <c r="I208" s="18">
        <f t="shared" si="18"/>
        <v>0.6004040471646761</v>
      </c>
      <c r="J208" s="18">
        <f t="shared" si="19"/>
        <v>16.957728748604968</v>
      </c>
    </row>
    <row r="209" spans="1:10" ht="12.75">
      <c r="A209" s="6">
        <v>38822</v>
      </c>
      <c r="B209" s="15">
        <v>9460.08</v>
      </c>
      <c r="C209" s="16">
        <v>0.6926399999999999</v>
      </c>
      <c r="D209" s="15">
        <f t="shared" si="15"/>
        <v>233921.74425983996</v>
      </c>
      <c r="E209" s="41">
        <f t="shared" si="16"/>
        <v>233921.74425983996</v>
      </c>
      <c r="F209" s="17">
        <f t="shared" si="17"/>
        <v>17.916768158093927</v>
      </c>
      <c r="G209" s="42">
        <v>0.6972568924302788</v>
      </c>
      <c r="H209" s="17">
        <f>'Measure I ER'!H209</f>
        <v>0.878682829138165</v>
      </c>
      <c r="I209" s="18">
        <f t="shared" si="18"/>
        <v>0.6126676588767225</v>
      </c>
      <c r="J209" s="18">
        <f t="shared" si="19"/>
        <v>17.304100499217203</v>
      </c>
    </row>
    <row r="210" spans="1:10" ht="12.75">
      <c r="A210" s="6">
        <v>38823</v>
      </c>
      <c r="B210" s="15">
        <v>9598.8</v>
      </c>
      <c r="C210" s="16">
        <v>0.6926399999999999</v>
      </c>
      <c r="D210" s="15">
        <f t="shared" si="15"/>
        <v>237351.90810239996</v>
      </c>
      <c r="E210" s="41">
        <f t="shared" si="16"/>
        <v>237351.90810239996</v>
      </c>
      <c r="F210" s="17">
        <f t="shared" si="17"/>
        <v>18.17949469728712</v>
      </c>
      <c r="G210" s="42">
        <v>0.7074812749003982</v>
      </c>
      <c r="H210" s="17">
        <f>'Measure I ER'!H210</f>
        <v>0.878682829138165</v>
      </c>
      <c r="I210" s="18">
        <f t="shared" si="18"/>
        <v>0.6216516481917578</v>
      </c>
      <c r="J210" s="18">
        <f t="shared" si="19"/>
        <v>17.55784304909536</v>
      </c>
    </row>
    <row r="211" spans="1:10" ht="12.75">
      <c r="A211" s="6">
        <v>38824</v>
      </c>
      <c r="B211" s="15">
        <v>9373.44</v>
      </c>
      <c r="C211" s="16">
        <v>0.6926399999999999</v>
      </c>
      <c r="D211" s="15">
        <f t="shared" si="15"/>
        <v>231779.37549312002</v>
      </c>
      <c r="E211" s="41">
        <f t="shared" si="16"/>
        <v>231779.37549312002</v>
      </c>
      <c r="F211" s="17">
        <f t="shared" si="17"/>
        <v>17.752677707144542</v>
      </c>
      <c r="G211" s="42">
        <v>0.6908710756972113</v>
      </c>
      <c r="H211" s="17">
        <f>'Measure I ER'!H211</f>
        <v>0.878682829138165</v>
      </c>
      <c r="I211" s="18">
        <f t="shared" si="18"/>
        <v>0.6070565513633529</v>
      </c>
      <c r="J211" s="18">
        <f t="shared" si="19"/>
        <v>17.14562115578119</v>
      </c>
    </row>
    <row r="212" spans="1:10" ht="12.75">
      <c r="A212" s="6">
        <v>38825</v>
      </c>
      <c r="B212" s="15">
        <v>9047.28</v>
      </c>
      <c r="C212" s="16">
        <v>0.6926399999999999</v>
      </c>
      <c r="D212" s="15">
        <f t="shared" si="15"/>
        <v>223714.33628544</v>
      </c>
      <c r="E212" s="41">
        <f t="shared" si="16"/>
        <v>223714.33628544</v>
      </c>
      <c r="F212" s="17">
        <f t="shared" si="17"/>
        <v>17.134952159110707</v>
      </c>
      <c r="G212" s="42">
        <v>0.6668313944223109</v>
      </c>
      <c r="H212" s="17">
        <f>'Measure I ER'!H212</f>
        <v>0.878682829138165</v>
      </c>
      <c r="I212" s="18">
        <f t="shared" si="18"/>
        <v>0.5859332962091437</v>
      </c>
      <c r="J212" s="18">
        <f t="shared" si="19"/>
        <v>16.549018862901562</v>
      </c>
    </row>
    <row r="213" spans="1:10" ht="12.75">
      <c r="A213" s="6">
        <v>38826</v>
      </c>
      <c r="B213" s="15">
        <v>9443.76</v>
      </c>
      <c r="C213" s="16">
        <v>0.6926399999999999</v>
      </c>
      <c r="D213" s="15">
        <f t="shared" si="15"/>
        <v>233518.19557247998</v>
      </c>
      <c r="E213" s="41">
        <f t="shared" si="16"/>
        <v>233518.19557247998</v>
      </c>
      <c r="F213" s="17">
        <f t="shared" si="17"/>
        <v>17.88585915348296</v>
      </c>
      <c r="G213" s="42">
        <v>0.6960540239043824</v>
      </c>
      <c r="H213" s="17">
        <f>'Measure I ER'!H213</f>
        <v>0.878682829138165</v>
      </c>
      <c r="I213" s="18">
        <f t="shared" si="18"/>
        <v>0.6116107189573067</v>
      </c>
      <c r="J213" s="18">
        <f t="shared" si="19"/>
        <v>17.274248434525656</v>
      </c>
    </row>
    <row r="214" spans="1:10" ht="12.75">
      <c r="A214" s="6">
        <v>38827</v>
      </c>
      <c r="B214" s="15">
        <v>8285.76</v>
      </c>
      <c r="C214" s="16">
        <v>0.6926399999999999</v>
      </c>
      <c r="D214" s="15">
        <f t="shared" si="15"/>
        <v>204884.04238847998</v>
      </c>
      <c r="E214" s="41">
        <f t="shared" si="16"/>
        <v>204884.04238847998</v>
      </c>
      <c r="F214" s="17">
        <f t="shared" si="17"/>
        <v>15.692683458660847</v>
      </c>
      <c r="G214" s="42">
        <v>0.6107034262948207</v>
      </c>
      <c r="H214" s="17">
        <f>'Measure I ER'!H214</f>
        <v>0.878682829138165</v>
      </c>
      <c r="I214" s="18">
        <f t="shared" si="18"/>
        <v>0.5366146143811038</v>
      </c>
      <c r="J214" s="18">
        <f t="shared" si="19"/>
        <v>15.156068844279742</v>
      </c>
    </row>
    <row r="215" spans="1:10" ht="12.75">
      <c r="A215" s="6">
        <v>38828</v>
      </c>
      <c r="B215" s="15">
        <v>9368.16</v>
      </c>
      <c r="C215" s="16">
        <v>0.6926399999999999</v>
      </c>
      <c r="D215" s="15">
        <f t="shared" si="15"/>
        <v>231648.81562367998</v>
      </c>
      <c r="E215" s="41">
        <f t="shared" si="16"/>
        <v>231648.81562367998</v>
      </c>
      <c r="F215" s="17">
        <f t="shared" si="17"/>
        <v>17.74267773506452</v>
      </c>
      <c r="G215" s="42">
        <v>0.6904819123505975</v>
      </c>
      <c r="H215" s="17">
        <f>'Measure I ER'!H215</f>
        <v>0.878682829138165</v>
      </c>
      <c r="I215" s="18">
        <f t="shared" si="18"/>
        <v>0.6067146002129535</v>
      </c>
      <c r="J215" s="18">
        <f t="shared" si="19"/>
        <v>17.13596313485157</v>
      </c>
    </row>
    <row r="216" spans="1:10" ht="12.75">
      <c r="A216" s="6">
        <v>38829</v>
      </c>
      <c r="B216" s="15">
        <v>9061.68</v>
      </c>
      <c r="C216" s="16">
        <v>0.6926399999999999</v>
      </c>
      <c r="D216" s="15">
        <f t="shared" si="15"/>
        <v>224070.40865664</v>
      </c>
      <c r="E216" s="41">
        <f t="shared" si="16"/>
        <v>224070.40865664</v>
      </c>
      <c r="F216" s="17">
        <f t="shared" si="17"/>
        <v>17.16222481023803</v>
      </c>
      <c r="G216" s="42">
        <v>0.667892749003984</v>
      </c>
      <c r="H216" s="17">
        <f>'Measure I ER'!H216</f>
        <v>0.878682829138165</v>
      </c>
      <c r="I216" s="18">
        <f t="shared" si="18"/>
        <v>0.5868658902556869</v>
      </c>
      <c r="J216" s="18">
        <f t="shared" si="19"/>
        <v>16.575358919982342</v>
      </c>
    </row>
    <row r="217" spans="1:10" ht="12.75">
      <c r="A217" s="6">
        <v>38830</v>
      </c>
      <c r="B217" s="15">
        <v>9225.36</v>
      </c>
      <c r="C217" s="16">
        <v>0.6926399999999999</v>
      </c>
      <c r="D217" s="15">
        <f t="shared" si="15"/>
        <v>228117.76460928</v>
      </c>
      <c r="E217" s="41">
        <f t="shared" si="16"/>
        <v>228117.76460928</v>
      </c>
      <c r="F217" s="17">
        <f t="shared" si="17"/>
        <v>17.472223944718586</v>
      </c>
      <c r="G217" s="42">
        <v>0.679956812749004</v>
      </c>
      <c r="H217" s="17">
        <f>'Measure I ER'!H217</f>
        <v>0.878682829138165</v>
      </c>
      <c r="I217" s="18">
        <f t="shared" si="18"/>
        <v>0.5974663759180643</v>
      </c>
      <c r="J217" s="18">
        <f t="shared" si="19"/>
        <v>16.874757568800522</v>
      </c>
    </row>
    <row r="218" spans="1:10" ht="12.75">
      <c r="A218" s="6">
        <v>38831</v>
      </c>
      <c r="B218" s="15">
        <v>9319.44</v>
      </c>
      <c r="C218" s="16">
        <v>0.6926399999999999</v>
      </c>
      <c r="D218" s="15">
        <f t="shared" si="15"/>
        <v>230444.10410112</v>
      </c>
      <c r="E218" s="41">
        <f t="shared" si="16"/>
        <v>230444.10410112</v>
      </c>
      <c r="F218" s="17">
        <f t="shared" si="17"/>
        <v>17.650405265417085</v>
      </c>
      <c r="G218" s="42">
        <v>0.6868909960159364</v>
      </c>
      <c r="H218" s="17">
        <f>'Measure I ER'!H218</f>
        <v>0.878682829138165</v>
      </c>
      <c r="I218" s="18">
        <f t="shared" si="18"/>
        <v>0.603559323688815</v>
      </c>
      <c r="J218" s="18">
        <f t="shared" si="19"/>
        <v>17.04684594172827</v>
      </c>
    </row>
    <row r="219" spans="1:10" ht="12.75">
      <c r="A219" s="6">
        <v>38832</v>
      </c>
      <c r="B219" s="15">
        <v>9335.04</v>
      </c>
      <c r="C219" s="16">
        <v>0.6926399999999999</v>
      </c>
      <c r="D219" s="15">
        <f t="shared" si="15"/>
        <v>230829.84916992002</v>
      </c>
      <c r="E219" s="41">
        <f t="shared" si="16"/>
        <v>230829.84916992002</v>
      </c>
      <c r="F219" s="17">
        <f t="shared" si="17"/>
        <v>17.679950637471688</v>
      </c>
      <c r="G219" s="42">
        <v>0.6880407968127491</v>
      </c>
      <c r="H219" s="17">
        <f>'Measure I ER'!H219</f>
        <v>0.878682829138165</v>
      </c>
      <c r="I219" s="18">
        <f t="shared" si="18"/>
        <v>0.6045696339059037</v>
      </c>
      <c r="J219" s="18">
        <f t="shared" si="19"/>
        <v>17.075381003565784</v>
      </c>
    </row>
    <row r="220" spans="1:10" ht="12.75">
      <c r="A220" s="6">
        <v>38833</v>
      </c>
      <c r="B220" s="15">
        <v>8564.16</v>
      </c>
      <c r="C220" s="16">
        <v>0.6926399999999999</v>
      </c>
      <c r="D220" s="15">
        <f t="shared" si="15"/>
        <v>211768.10823168</v>
      </c>
      <c r="E220" s="41">
        <f t="shared" si="16"/>
        <v>211768.10823168</v>
      </c>
      <c r="F220" s="17">
        <f t="shared" si="17"/>
        <v>16.219954713789065</v>
      </c>
      <c r="G220" s="42">
        <v>0.6312229482071713</v>
      </c>
      <c r="H220" s="17">
        <f>'Measure I ER'!H220</f>
        <v>0.878682829138165</v>
      </c>
      <c r="I220" s="18">
        <f t="shared" si="18"/>
        <v>0.5546447659476107</v>
      </c>
      <c r="J220" s="18">
        <f t="shared" si="19"/>
        <v>15.665309947841454</v>
      </c>
    </row>
    <row r="221" spans="1:10" ht="12.75">
      <c r="A221" s="6">
        <v>38834</v>
      </c>
      <c r="B221" s="15">
        <v>9535.68</v>
      </c>
      <c r="C221" s="16">
        <v>0.6926399999999999</v>
      </c>
      <c r="D221" s="15">
        <f t="shared" si="15"/>
        <v>235791.12420864</v>
      </c>
      <c r="E221" s="41">
        <f t="shared" si="16"/>
        <v>235791.12420864</v>
      </c>
      <c r="F221" s="17">
        <f t="shared" si="17"/>
        <v>18.059949576512363</v>
      </c>
      <c r="G221" s="42">
        <v>0.7028290039840637</v>
      </c>
      <c r="H221" s="17">
        <f>'Measure I ER'!H221</f>
        <v>0.878682829138165</v>
      </c>
      <c r="I221" s="18">
        <f t="shared" si="18"/>
        <v>0.6175637776210757</v>
      </c>
      <c r="J221" s="18">
        <f t="shared" si="19"/>
        <v>17.442385798891287</v>
      </c>
    </row>
    <row r="222" spans="1:10" ht="12.75">
      <c r="A222" s="6">
        <v>38835</v>
      </c>
      <c r="B222" s="15">
        <v>9385.2</v>
      </c>
      <c r="C222" s="16">
        <v>0.6926399999999999</v>
      </c>
      <c r="D222" s="15">
        <f t="shared" si="15"/>
        <v>232070.16792960002</v>
      </c>
      <c r="E222" s="41">
        <f t="shared" si="16"/>
        <v>232070.16792960002</v>
      </c>
      <c r="F222" s="17">
        <f t="shared" si="17"/>
        <v>17.774950372231856</v>
      </c>
      <c r="G222" s="42">
        <v>0.6917378486055777</v>
      </c>
      <c r="H222" s="17">
        <f>'Measure I ER'!H222</f>
        <v>0.878682829138165</v>
      </c>
      <c r="I222" s="18">
        <f t="shared" si="18"/>
        <v>0.6078181698346967</v>
      </c>
      <c r="J222" s="18">
        <f t="shared" si="19"/>
        <v>17.16713220239716</v>
      </c>
    </row>
    <row r="223" spans="1:10" ht="12.75">
      <c r="A223" s="6">
        <v>38836</v>
      </c>
      <c r="B223" s="15">
        <v>9373.92</v>
      </c>
      <c r="C223" s="16">
        <v>0.6926399999999999</v>
      </c>
      <c r="D223" s="15">
        <f t="shared" si="15"/>
        <v>231791.24457215998</v>
      </c>
      <c r="E223" s="41">
        <f t="shared" si="16"/>
        <v>231791.24457215998</v>
      </c>
      <c r="F223" s="17">
        <f t="shared" si="17"/>
        <v>17.753586795515453</v>
      </c>
      <c r="G223" s="42">
        <v>0.6909064541832669</v>
      </c>
      <c r="H223" s="17">
        <f>'Measure I ER'!H223</f>
        <v>0.878682829138165</v>
      </c>
      <c r="I223" s="18">
        <f t="shared" si="18"/>
        <v>0.6070876378315709</v>
      </c>
      <c r="J223" s="18">
        <f t="shared" si="19"/>
        <v>17.14649915768388</v>
      </c>
    </row>
    <row r="224" spans="1:10" ht="12.75">
      <c r="A224" s="6">
        <v>38837</v>
      </c>
      <c r="B224" s="15">
        <v>9524.64</v>
      </c>
      <c r="C224" s="16">
        <v>0.6926399999999999</v>
      </c>
      <c r="D224" s="15">
        <f t="shared" si="15"/>
        <v>235518.13539071995</v>
      </c>
      <c r="E224" s="41">
        <f t="shared" si="16"/>
        <v>235518.13539071995</v>
      </c>
      <c r="F224" s="17">
        <f t="shared" si="17"/>
        <v>18.039040543981415</v>
      </c>
      <c r="G224" s="42">
        <v>0.7020152988047809</v>
      </c>
      <c r="H224" s="17">
        <f>'Measure I ER'!H224</f>
        <v>0.878682829138165</v>
      </c>
      <c r="I224" s="18">
        <f t="shared" si="18"/>
        <v>0.6168487888520591</v>
      </c>
      <c r="J224" s="18">
        <f t="shared" si="19"/>
        <v>17.422191755129354</v>
      </c>
    </row>
    <row r="225" spans="1:10" ht="12.75">
      <c r="A225" s="6">
        <v>38838</v>
      </c>
      <c r="B225" s="15">
        <v>9508.56</v>
      </c>
      <c r="C225" s="16">
        <v>0.7179</v>
      </c>
      <c r="D225" s="15">
        <f t="shared" si="15"/>
        <v>243695.1694968</v>
      </c>
      <c r="E225" s="41">
        <f t="shared" si="16"/>
        <v>243695.1694968</v>
      </c>
      <c r="F225" s="17">
        <f t="shared" si="17"/>
        <v>18.6653441172684</v>
      </c>
      <c r="G225" s="42">
        <v>0.7008301195219122</v>
      </c>
      <c r="H225" s="17">
        <f>'Measure I ER'!H225</f>
        <v>0.878682829138165</v>
      </c>
      <c r="I225" s="18">
        <f t="shared" si="18"/>
        <v>0.6158073921667522</v>
      </c>
      <c r="J225" s="18">
        <f t="shared" si="19"/>
        <v>18.04953672510165</v>
      </c>
    </row>
    <row r="226" spans="1:10" ht="12.75">
      <c r="A226" s="6">
        <v>38839</v>
      </c>
      <c r="B226" s="15">
        <v>9267.84</v>
      </c>
      <c r="C226" s="16">
        <v>0.7179</v>
      </c>
      <c r="D226" s="15">
        <f t="shared" si="15"/>
        <v>237525.7493952</v>
      </c>
      <c r="E226" s="41">
        <f t="shared" si="16"/>
        <v>237525.7493952</v>
      </c>
      <c r="F226" s="17">
        <f t="shared" si="17"/>
        <v>18.192809723426553</v>
      </c>
      <c r="G226" s="42">
        <v>0.6830878087649402</v>
      </c>
      <c r="H226" s="17">
        <f>'Measure I ER'!H226</f>
        <v>0.878682829138165</v>
      </c>
      <c r="I226" s="18">
        <f t="shared" si="18"/>
        <v>0.6002175283553675</v>
      </c>
      <c r="J226" s="18">
        <f t="shared" si="19"/>
        <v>17.592592195071184</v>
      </c>
    </row>
    <row r="227" spans="1:10" ht="12.75">
      <c r="A227" s="6">
        <v>38840</v>
      </c>
      <c r="B227" s="15">
        <v>7630.08</v>
      </c>
      <c r="C227" s="16">
        <v>0.7179</v>
      </c>
      <c r="D227" s="15">
        <f t="shared" si="15"/>
        <v>195551.5492224</v>
      </c>
      <c r="E227" s="41">
        <f t="shared" si="16"/>
        <v>195551.5492224</v>
      </c>
      <c r="F227" s="17">
        <f t="shared" si="17"/>
        <v>14.977879809591286</v>
      </c>
      <c r="G227" s="42">
        <v>0.5623764143426295</v>
      </c>
      <c r="H227" s="17">
        <f>'Measure I ER'!H227</f>
        <v>0.878682829138165</v>
      </c>
      <c r="I227" s="18">
        <f t="shared" si="18"/>
        <v>0.4941504987951586</v>
      </c>
      <c r="J227" s="18">
        <f t="shared" si="19"/>
        <v>14.483729310796127</v>
      </c>
    </row>
    <row r="228" spans="1:10" ht="12.75">
      <c r="A228" s="6">
        <v>38841</v>
      </c>
      <c r="B228" s="15">
        <v>5546.16</v>
      </c>
      <c r="C228" s="16">
        <v>0.7179</v>
      </c>
      <c r="D228" s="15">
        <f t="shared" si="15"/>
        <v>142142.70102480002</v>
      </c>
      <c r="E228" s="41">
        <f t="shared" si="16"/>
        <v>142142.70102480002</v>
      </c>
      <c r="F228" s="17">
        <f t="shared" si="17"/>
        <v>10.887135899592508</v>
      </c>
      <c r="G228" s="42">
        <v>0.4087807171314741</v>
      </c>
      <c r="H228" s="17">
        <f>'Measure I ER'!H228</f>
        <v>0.878682829138165</v>
      </c>
      <c r="I228" s="18">
        <f t="shared" si="18"/>
        <v>0.35918859702621164</v>
      </c>
      <c r="J228" s="18">
        <f t="shared" si="19"/>
        <v>10.527947302566297</v>
      </c>
    </row>
    <row r="229" spans="1:10" ht="12.75">
      <c r="A229" s="6">
        <v>38842</v>
      </c>
      <c r="B229" s="15">
        <v>5960.88</v>
      </c>
      <c r="C229" s="16">
        <v>0.7179</v>
      </c>
      <c r="D229" s="15">
        <f t="shared" si="15"/>
        <v>152771.5723464</v>
      </c>
      <c r="E229" s="41">
        <f t="shared" si="16"/>
        <v>152771.5723464</v>
      </c>
      <c r="F229" s="17">
        <f t="shared" si="17"/>
        <v>11.701233040727816</v>
      </c>
      <c r="G229" s="42">
        <v>0.4393477290836654</v>
      </c>
      <c r="H229" s="17">
        <f>'Measure I ER'!H229</f>
        <v>0.878682829138165</v>
      </c>
      <c r="I229" s="18">
        <f t="shared" si="18"/>
        <v>0.3860473055666631</v>
      </c>
      <c r="J229" s="18">
        <f t="shared" si="19"/>
        <v>11.315185735161153</v>
      </c>
    </row>
    <row r="230" spans="1:10" ht="12.75">
      <c r="A230" s="6">
        <v>38843</v>
      </c>
      <c r="B230" s="15">
        <v>7584</v>
      </c>
      <c r="C230" s="16">
        <v>0.7179</v>
      </c>
      <c r="D230" s="15">
        <f t="shared" si="15"/>
        <v>194370.56352000003</v>
      </c>
      <c r="E230" s="41">
        <f t="shared" si="16"/>
        <v>194370.56352000003</v>
      </c>
      <c r="F230" s="17">
        <f t="shared" si="17"/>
        <v>14.887424571687363</v>
      </c>
      <c r="G230" s="42">
        <v>0.5589800796812749</v>
      </c>
      <c r="H230" s="17">
        <f>'Measure I ER'!H230</f>
        <v>0.878682829138165</v>
      </c>
      <c r="I230" s="18">
        <f t="shared" si="18"/>
        <v>0.49116619784621957</v>
      </c>
      <c r="J230" s="18">
        <f t="shared" si="19"/>
        <v>14.396258373841144</v>
      </c>
    </row>
    <row r="231" spans="1:10" ht="12.75">
      <c r="A231" s="6">
        <v>38844</v>
      </c>
      <c r="B231" s="15">
        <v>7214.4</v>
      </c>
      <c r="C231" s="16">
        <v>0.7179</v>
      </c>
      <c r="D231" s="15">
        <f t="shared" si="15"/>
        <v>184898.074032</v>
      </c>
      <c r="E231" s="41">
        <f t="shared" si="16"/>
        <v>184898.074032</v>
      </c>
      <c r="F231" s="17">
        <f t="shared" si="17"/>
        <v>14.161898184332976</v>
      </c>
      <c r="G231" s="42">
        <v>0.5317386454183266</v>
      </c>
      <c r="H231" s="17">
        <f>'Measure I ER'!H231</f>
        <v>0.878682829138165</v>
      </c>
      <c r="I231" s="18">
        <f t="shared" si="18"/>
        <v>0.4672296173182708</v>
      </c>
      <c r="J231" s="18">
        <f t="shared" si="19"/>
        <v>13.694668567014705</v>
      </c>
    </row>
    <row r="232" spans="1:10" ht="12.75">
      <c r="A232" s="6">
        <v>38845</v>
      </c>
      <c r="B232" s="15">
        <v>6958.56</v>
      </c>
      <c r="C232" s="16">
        <v>0.7179</v>
      </c>
      <c r="D232" s="15">
        <f t="shared" si="15"/>
        <v>178341.14299680004</v>
      </c>
      <c r="E232" s="41">
        <f t="shared" si="16"/>
        <v>178341.14299680004</v>
      </c>
      <c r="F232" s="17">
        <f t="shared" si="17"/>
        <v>13.659683165553908</v>
      </c>
      <c r="G232" s="42">
        <v>0.5128819123505977</v>
      </c>
      <c r="H232" s="17">
        <f>'Measure I ER'!H232</f>
        <v>0.878682829138165</v>
      </c>
      <c r="I232" s="18">
        <f t="shared" si="18"/>
        <v>0.4506605297580155</v>
      </c>
      <c r="J232" s="18">
        <f t="shared" si="19"/>
        <v>13.209022635795892</v>
      </c>
    </row>
    <row r="233" spans="1:10" ht="12.75">
      <c r="A233" s="6">
        <v>38846</v>
      </c>
      <c r="B233" s="15">
        <v>8945.76</v>
      </c>
      <c r="C233" s="16">
        <v>0.7179</v>
      </c>
      <c r="D233" s="15">
        <f t="shared" si="15"/>
        <v>229271.1514128</v>
      </c>
      <c r="E233" s="41">
        <f t="shared" si="16"/>
        <v>229271.1514128</v>
      </c>
      <c r="F233" s="17">
        <f t="shared" si="17"/>
        <v>17.560565300160594</v>
      </c>
      <c r="G233" s="42">
        <v>0.659348844621514</v>
      </c>
      <c r="H233" s="17">
        <f>'Measure I ER'!H233</f>
        <v>0.878682829138165</v>
      </c>
      <c r="I233" s="18">
        <f t="shared" si="18"/>
        <v>0.5793585081810123</v>
      </c>
      <c r="J233" s="18">
        <f t="shared" si="19"/>
        <v>16.98120679197958</v>
      </c>
    </row>
    <row r="234" spans="1:10" ht="12.75">
      <c r="A234" s="6">
        <v>38847</v>
      </c>
      <c r="B234" s="15">
        <v>9000.96</v>
      </c>
      <c r="C234" s="16">
        <v>0.7179</v>
      </c>
      <c r="D234" s="15">
        <f t="shared" si="15"/>
        <v>230685.8738688</v>
      </c>
      <c r="E234" s="41">
        <f t="shared" si="16"/>
        <v>230685.8738688</v>
      </c>
      <c r="F234" s="17">
        <f t="shared" si="17"/>
        <v>17.668923137233</v>
      </c>
      <c r="G234" s="42">
        <v>0.6634173705179283</v>
      </c>
      <c r="H234" s="17">
        <f>'Measure I ER'!H234</f>
        <v>0.878682829138165</v>
      </c>
      <c r="I234" s="18">
        <f t="shared" si="18"/>
        <v>0.5829334520260955</v>
      </c>
      <c r="J234" s="18">
        <f t="shared" si="19"/>
        <v>17.085989685206904</v>
      </c>
    </row>
    <row r="235" spans="1:10" ht="12.75">
      <c r="A235" s="6">
        <v>38848</v>
      </c>
      <c r="B235" s="15">
        <v>9238.56</v>
      </c>
      <c r="C235" s="16">
        <v>0.7179</v>
      </c>
      <c r="D235" s="15">
        <f t="shared" si="15"/>
        <v>236775.3313968</v>
      </c>
      <c r="E235" s="41">
        <f t="shared" si="16"/>
        <v>236775.3313968</v>
      </c>
      <c r="F235" s="17">
        <f t="shared" si="17"/>
        <v>18.135332957675104</v>
      </c>
      <c r="G235" s="42">
        <v>0.6809297211155377</v>
      </c>
      <c r="H235" s="17">
        <f>'Measure I ER'!H235</f>
        <v>0.878682829138165</v>
      </c>
      <c r="I235" s="18">
        <f t="shared" si="18"/>
        <v>0.5983212537940624</v>
      </c>
      <c r="J235" s="18">
        <f t="shared" si="19"/>
        <v>17.537011703881042</v>
      </c>
    </row>
    <row r="236" spans="1:10" ht="12.75">
      <c r="A236" s="6">
        <v>38849</v>
      </c>
      <c r="B236" s="15">
        <v>9524.88</v>
      </c>
      <c r="C236" s="16">
        <v>0.7179</v>
      </c>
      <c r="D236" s="15">
        <f t="shared" si="15"/>
        <v>244113.4352664</v>
      </c>
      <c r="E236" s="41">
        <f t="shared" si="16"/>
        <v>244113.4352664</v>
      </c>
      <c r="F236" s="17">
        <f t="shared" si="17"/>
        <v>18.697380347359378</v>
      </c>
      <c r="G236" s="42">
        <v>0.7020329880478088</v>
      </c>
      <c r="H236" s="17">
        <f>'Measure I ER'!H236</f>
        <v>0.878682829138165</v>
      </c>
      <c r="I236" s="18">
        <f t="shared" si="18"/>
        <v>0.6168643320861682</v>
      </c>
      <c r="J236" s="18">
        <f t="shared" si="19"/>
        <v>18.080516015273208</v>
      </c>
    </row>
    <row r="237" spans="1:10" ht="12.75">
      <c r="A237" s="6">
        <v>38850</v>
      </c>
      <c r="B237" s="15">
        <v>9374.4</v>
      </c>
      <c r="C237" s="16">
        <v>0.7179</v>
      </c>
      <c r="D237" s="15">
        <f t="shared" si="15"/>
        <v>240256.77883199998</v>
      </c>
      <c r="E237" s="41">
        <f t="shared" si="16"/>
        <v>240256.77883199998</v>
      </c>
      <c r="F237" s="17">
        <f t="shared" si="17"/>
        <v>18.401987461079376</v>
      </c>
      <c r="G237" s="42">
        <v>0.6909418326693227</v>
      </c>
      <c r="H237" s="17">
        <f>'Measure I ER'!H237</f>
        <v>0.878682829138165</v>
      </c>
      <c r="I237" s="18">
        <f t="shared" si="18"/>
        <v>0.6071187242997891</v>
      </c>
      <c r="J237" s="18">
        <f t="shared" si="19"/>
        <v>17.794868736779588</v>
      </c>
    </row>
    <row r="238" spans="1:10" ht="12.75">
      <c r="A238" s="6">
        <v>38851</v>
      </c>
      <c r="B238" s="15">
        <v>8015.28</v>
      </c>
      <c r="C238" s="16">
        <v>0.7179</v>
      </c>
      <c r="D238" s="15">
        <f t="shared" si="15"/>
        <v>205423.8515784</v>
      </c>
      <c r="E238" s="41">
        <f t="shared" si="16"/>
        <v>205423.8515784</v>
      </c>
      <c r="F238" s="17">
        <f t="shared" si="17"/>
        <v>15.73402906394439</v>
      </c>
      <c r="G238" s="42">
        <v>0.5907676494023903</v>
      </c>
      <c r="H238" s="17">
        <f>'Measure I ER'!H238</f>
        <v>0.878682829138165</v>
      </c>
      <c r="I238" s="18">
        <f t="shared" si="18"/>
        <v>0.5190973895401959</v>
      </c>
      <c r="J238" s="18">
        <f t="shared" si="19"/>
        <v>15.214931674404195</v>
      </c>
    </row>
    <row r="239" spans="1:10" ht="12.75">
      <c r="A239" s="6">
        <v>38852</v>
      </c>
      <c r="B239" s="15">
        <v>7762.8</v>
      </c>
      <c r="C239" s="16">
        <v>0.7179</v>
      </c>
      <c r="D239" s="15">
        <f t="shared" si="15"/>
        <v>198953.03408400004</v>
      </c>
      <c r="E239" s="41">
        <f t="shared" si="16"/>
        <v>198953.03408400004</v>
      </c>
      <c r="F239" s="17">
        <f t="shared" si="17"/>
        <v>15.238409739595815</v>
      </c>
      <c r="G239" s="42">
        <v>0.5721585657370518</v>
      </c>
      <c r="H239" s="17">
        <f>'Measure I ER'!H239</f>
        <v>0.878682829138165</v>
      </c>
      <c r="I239" s="18">
        <f t="shared" si="18"/>
        <v>0.5027459072574675</v>
      </c>
      <c r="J239" s="18">
        <f t="shared" si="19"/>
        <v>14.735663832338346</v>
      </c>
    </row>
    <row r="240" spans="1:10" ht="12.75">
      <c r="A240" s="6">
        <v>38853</v>
      </c>
      <c r="B240" s="15">
        <v>7696.08</v>
      </c>
      <c r="C240" s="16">
        <v>0.7179</v>
      </c>
      <c r="D240" s="15">
        <f t="shared" si="15"/>
        <v>197243.06520240003</v>
      </c>
      <c r="E240" s="41">
        <f t="shared" si="16"/>
        <v>197243.06520240003</v>
      </c>
      <c r="F240" s="17">
        <f t="shared" si="17"/>
        <v>15.107438093047428</v>
      </c>
      <c r="G240" s="42">
        <v>0.5672409561752988</v>
      </c>
      <c r="H240" s="17">
        <f>'Measure I ER'!H240</f>
        <v>0.878682829138165</v>
      </c>
      <c r="I240" s="18">
        <f t="shared" si="18"/>
        <v>0.4984248881751494</v>
      </c>
      <c r="J240" s="18">
        <f t="shared" si="19"/>
        <v>14.609013204872278</v>
      </c>
    </row>
    <row r="241" spans="1:10" ht="12.75">
      <c r="A241" s="6">
        <v>38854</v>
      </c>
      <c r="B241" s="15">
        <v>7974.24</v>
      </c>
      <c r="C241" s="16">
        <v>0.7179</v>
      </c>
      <c r="D241" s="15">
        <f t="shared" si="15"/>
        <v>204372.0361872</v>
      </c>
      <c r="E241" s="41">
        <f t="shared" si="16"/>
        <v>204372.0361872</v>
      </c>
      <c r="F241" s="17">
        <f t="shared" si="17"/>
        <v>15.65346736768621</v>
      </c>
      <c r="G241" s="42">
        <v>0.5877427888446215</v>
      </c>
      <c r="H241" s="17">
        <f>'Measure I ER'!H241</f>
        <v>0.878682829138165</v>
      </c>
      <c r="I241" s="18">
        <f t="shared" si="18"/>
        <v>0.5164394965075472</v>
      </c>
      <c r="J241" s="18">
        <f t="shared" si="19"/>
        <v>15.137027871178663</v>
      </c>
    </row>
    <row r="242" spans="1:10" ht="12.75">
      <c r="A242" s="6">
        <v>38855</v>
      </c>
      <c r="B242" s="15">
        <v>8424.48</v>
      </c>
      <c r="C242" s="16">
        <v>0.7179</v>
      </c>
      <c r="D242" s="15">
        <f t="shared" si="15"/>
        <v>215911.2506544</v>
      </c>
      <c r="E242" s="41">
        <f t="shared" si="16"/>
        <v>215911.2506544</v>
      </c>
      <c r="F242" s="17">
        <f t="shared" si="17"/>
        <v>16.53729042137246</v>
      </c>
      <c r="G242" s="42">
        <v>0.6209278087649401</v>
      </c>
      <c r="H242" s="17">
        <f>'Measure I ER'!H242</f>
        <v>0.878682829138165</v>
      </c>
      <c r="I242" s="18">
        <f t="shared" si="18"/>
        <v>0.5455986036961391</v>
      </c>
      <c r="J242" s="18">
        <f t="shared" si="19"/>
        <v>15.991691817676323</v>
      </c>
    </row>
    <row r="243" spans="1:10" ht="12.75">
      <c r="A243" s="6">
        <v>38856</v>
      </c>
      <c r="B243" s="15">
        <v>7857.36</v>
      </c>
      <c r="C243" s="16">
        <v>0.7179</v>
      </c>
      <c r="D243" s="15">
        <f t="shared" si="15"/>
        <v>201376.51516080002</v>
      </c>
      <c r="E243" s="41">
        <f t="shared" si="16"/>
        <v>201376.51516080002</v>
      </c>
      <c r="F243" s="17">
        <f t="shared" si="17"/>
        <v>15.424031425711156</v>
      </c>
      <c r="G243" s="42">
        <v>0.57912812749004</v>
      </c>
      <c r="H243" s="17">
        <f>'Measure I ER'!H243</f>
        <v>0.878682829138165</v>
      </c>
      <c r="I243" s="18">
        <f t="shared" si="18"/>
        <v>0.5088699414964362</v>
      </c>
      <c r="J243" s="18">
        <f t="shared" si="19"/>
        <v>14.915161484214721</v>
      </c>
    </row>
    <row r="244" spans="1:10" ht="12.75">
      <c r="A244" s="6">
        <v>38857</v>
      </c>
      <c r="B244" s="15">
        <v>8431.68</v>
      </c>
      <c r="C244" s="16">
        <v>0.7179</v>
      </c>
      <c r="D244" s="15">
        <f t="shared" si="15"/>
        <v>216095.77967040002</v>
      </c>
      <c r="E244" s="41">
        <f t="shared" si="16"/>
        <v>216095.77967040002</v>
      </c>
      <c r="F244" s="17">
        <f t="shared" si="17"/>
        <v>16.551424052294948</v>
      </c>
      <c r="G244" s="42">
        <v>0.6214584860557768</v>
      </c>
      <c r="H244" s="17">
        <f>'Measure I ER'!H244</f>
        <v>0.878682829138165</v>
      </c>
      <c r="I244" s="18">
        <f t="shared" si="18"/>
        <v>0.5460649007194108</v>
      </c>
      <c r="J244" s="18">
        <f t="shared" si="19"/>
        <v>16.005359151575536</v>
      </c>
    </row>
    <row r="245" spans="1:10" ht="12.75">
      <c r="A245" s="6">
        <v>38858</v>
      </c>
      <c r="B245" s="15">
        <v>8240.16</v>
      </c>
      <c r="C245" s="16">
        <v>0.7179</v>
      </c>
      <c r="D245" s="15">
        <f t="shared" si="15"/>
        <v>211187.3078448</v>
      </c>
      <c r="E245" s="41">
        <f t="shared" si="16"/>
        <v>211187.3078448</v>
      </c>
      <c r="F245" s="17">
        <f t="shared" si="17"/>
        <v>16.175469469756766</v>
      </c>
      <c r="G245" s="42">
        <v>0.6073424701195219</v>
      </c>
      <c r="H245" s="17">
        <f>'Measure I ER'!H245</f>
        <v>0.878682829138165</v>
      </c>
      <c r="I245" s="18">
        <f t="shared" si="18"/>
        <v>0.533661399900383</v>
      </c>
      <c r="J245" s="18">
        <f t="shared" si="19"/>
        <v>15.641808069856383</v>
      </c>
    </row>
    <row r="246" spans="1:10" ht="12.75">
      <c r="A246" s="6">
        <v>38859</v>
      </c>
      <c r="B246" s="15">
        <v>7645.44</v>
      </c>
      <c r="C246" s="16">
        <v>0.7179</v>
      </c>
      <c r="D246" s="15">
        <f t="shared" si="15"/>
        <v>195945.21112320002</v>
      </c>
      <c r="E246" s="41">
        <f t="shared" si="16"/>
        <v>195945.21112320002</v>
      </c>
      <c r="F246" s="17">
        <f t="shared" si="17"/>
        <v>15.008031555559256</v>
      </c>
      <c r="G246" s="42">
        <v>0.5635085258964143</v>
      </c>
      <c r="H246" s="17">
        <f>'Measure I ER'!H246</f>
        <v>0.878682829138165</v>
      </c>
      <c r="I246" s="18">
        <f t="shared" si="18"/>
        <v>0.4951452657781382</v>
      </c>
      <c r="J246" s="18">
        <f t="shared" si="19"/>
        <v>14.512886289781118</v>
      </c>
    </row>
    <row r="247" spans="1:10" ht="12.75">
      <c r="A247" s="6">
        <v>38860</v>
      </c>
      <c r="B247" s="15">
        <v>8358.72</v>
      </c>
      <c r="C247" s="16">
        <v>0.7179</v>
      </c>
      <c r="D247" s="15">
        <f t="shared" si="15"/>
        <v>214225.88564159998</v>
      </c>
      <c r="E247" s="41">
        <f t="shared" si="16"/>
        <v>214225.88564159998</v>
      </c>
      <c r="F247" s="17">
        <f t="shared" si="17"/>
        <v>16.40820325894707</v>
      </c>
      <c r="G247" s="42">
        <v>0.6160809561752988</v>
      </c>
      <c r="H247" s="17">
        <f>'Measure I ER'!H247</f>
        <v>0.878682829138165</v>
      </c>
      <c r="I247" s="18">
        <f t="shared" si="18"/>
        <v>0.5413397575502573</v>
      </c>
      <c r="J247" s="18">
        <f t="shared" si="19"/>
        <v>15.86686350139681</v>
      </c>
    </row>
    <row r="248" spans="1:10" ht="12.75">
      <c r="A248" s="6">
        <v>38861</v>
      </c>
      <c r="B248" s="15">
        <v>8292.72</v>
      </c>
      <c r="C248" s="16">
        <v>0.7179</v>
      </c>
      <c r="D248" s="15">
        <f t="shared" si="15"/>
        <v>212534.36966159998</v>
      </c>
      <c r="E248" s="41">
        <f t="shared" si="16"/>
        <v>212534.36966159998</v>
      </c>
      <c r="F248" s="17">
        <f t="shared" si="17"/>
        <v>16.278644975490927</v>
      </c>
      <c r="G248" s="42">
        <v>0.6112164143426294</v>
      </c>
      <c r="H248" s="17">
        <f>'Measure I ER'!H248</f>
        <v>0.878682829138165</v>
      </c>
      <c r="I248" s="18">
        <f t="shared" si="18"/>
        <v>0.5370653681702665</v>
      </c>
      <c r="J248" s="18">
        <f t="shared" si="19"/>
        <v>15.741579607320661</v>
      </c>
    </row>
    <row r="249" spans="1:10" ht="12.75">
      <c r="A249" s="6">
        <v>38862</v>
      </c>
      <c r="B249" s="15">
        <v>7310.88</v>
      </c>
      <c r="C249" s="16">
        <v>0.7179</v>
      </c>
      <c r="D249" s="15">
        <f t="shared" si="15"/>
        <v>187370.76284640003</v>
      </c>
      <c r="E249" s="41">
        <f t="shared" si="16"/>
        <v>187370.76284640003</v>
      </c>
      <c r="F249" s="17">
        <f t="shared" si="17"/>
        <v>14.35128883869432</v>
      </c>
      <c r="G249" s="42">
        <v>0.5388497211155379</v>
      </c>
      <c r="H249" s="17">
        <f>'Measure I ER'!H249</f>
        <v>0.878682829138165</v>
      </c>
      <c r="I249" s="18">
        <f t="shared" si="18"/>
        <v>0.473477997430112</v>
      </c>
      <c r="J249" s="18">
        <f t="shared" si="19"/>
        <v>13.877810841264207</v>
      </c>
    </row>
    <row r="250" spans="1:10" ht="12.75">
      <c r="A250" s="6">
        <v>38863</v>
      </c>
      <c r="B250" s="15">
        <v>6804.72</v>
      </c>
      <c r="C250" s="16">
        <v>0.7179</v>
      </c>
      <c r="D250" s="15">
        <f t="shared" si="15"/>
        <v>174398.3730216</v>
      </c>
      <c r="E250" s="41">
        <f t="shared" si="16"/>
        <v>174398.3730216</v>
      </c>
      <c r="F250" s="17">
        <f t="shared" si="17"/>
        <v>13.35769458484341</v>
      </c>
      <c r="G250" s="42">
        <v>0.5015431075697211</v>
      </c>
      <c r="H250" s="17">
        <f>'Measure I ER'!H250</f>
        <v>0.878682829138165</v>
      </c>
      <c r="I250" s="18">
        <f t="shared" si="18"/>
        <v>0.44069731669410955</v>
      </c>
      <c r="J250" s="18">
        <f t="shared" si="19"/>
        <v>12.9169972681493</v>
      </c>
    </row>
    <row r="251" spans="1:10" ht="12.75">
      <c r="A251" s="6">
        <v>38864</v>
      </c>
      <c r="B251" s="15">
        <v>6419.28</v>
      </c>
      <c r="C251" s="16">
        <v>0.7179</v>
      </c>
      <c r="D251" s="15">
        <f t="shared" si="15"/>
        <v>164519.9196984</v>
      </c>
      <c r="E251" s="41">
        <f t="shared" si="16"/>
        <v>164519.9196984</v>
      </c>
      <c r="F251" s="17">
        <f t="shared" si="17"/>
        <v>12.60107420945955</v>
      </c>
      <c r="G251" s="42">
        <v>0.4731341832669323</v>
      </c>
      <c r="H251" s="17">
        <f>'Measure I ER'!H251</f>
        <v>0.878682829138165</v>
      </c>
      <c r="I251" s="18">
        <f t="shared" si="18"/>
        <v>0.4157348827149631</v>
      </c>
      <c r="J251" s="18">
        <f t="shared" si="19"/>
        <v>12.185339326744588</v>
      </c>
    </row>
    <row r="252" spans="1:10" ht="12.75">
      <c r="A252" s="6">
        <v>38865</v>
      </c>
      <c r="B252" s="15">
        <v>6502.8</v>
      </c>
      <c r="C252" s="16">
        <v>0.7179</v>
      </c>
      <c r="D252" s="15">
        <f t="shared" si="15"/>
        <v>166660.456284</v>
      </c>
      <c r="E252" s="41">
        <f t="shared" si="16"/>
        <v>166660.456284</v>
      </c>
      <c r="F252" s="17">
        <f t="shared" si="17"/>
        <v>12.765024328160413</v>
      </c>
      <c r="G252" s="42">
        <v>0.47929003984063745</v>
      </c>
      <c r="H252" s="17">
        <f>'Measure I ER'!H252</f>
        <v>0.878682829138165</v>
      </c>
      <c r="I252" s="18">
        <f t="shared" si="18"/>
        <v>0.42114392818491514</v>
      </c>
      <c r="J252" s="18">
        <f t="shared" si="19"/>
        <v>12.343880399975498</v>
      </c>
    </row>
    <row r="253" spans="1:10" ht="12.75">
      <c r="A253" s="6">
        <v>38866</v>
      </c>
      <c r="B253" s="15">
        <v>3813.36</v>
      </c>
      <c r="C253" s="16">
        <v>0.7179</v>
      </c>
      <c r="D253" s="15">
        <f t="shared" si="15"/>
        <v>97732.7178408</v>
      </c>
      <c r="E253" s="41">
        <f t="shared" si="16"/>
        <v>97732.7178408</v>
      </c>
      <c r="F253" s="17">
        <f t="shared" si="17"/>
        <v>7.485642057580397</v>
      </c>
      <c r="G253" s="42">
        <v>0.28106438247011956</v>
      </c>
      <c r="H253" s="17">
        <f>'Measure I ER'!H253</f>
        <v>0.878682829138165</v>
      </c>
      <c r="I253" s="18">
        <f t="shared" si="18"/>
        <v>0.2469664467588159</v>
      </c>
      <c r="J253" s="18">
        <f t="shared" si="19"/>
        <v>7.238675610821581</v>
      </c>
    </row>
    <row r="254" spans="1:10" ht="12.75">
      <c r="A254" s="6">
        <v>38867</v>
      </c>
      <c r="B254" s="15">
        <v>7871.28</v>
      </c>
      <c r="C254" s="16">
        <v>0.7179</v>
      </c>
      <c r="D254" s="15">
        <f t="shared" si="15"/>
        <v>201733.2712584</v>
      </c>
      <c r="E254" s="41">
        <f t="shared" si="16"/>
        <v>201733.2712584</v>
      </c>
      <c r="F254" s="17">
        <f t="shared" si="17"/>
        <v>15.45135644549463</v>
      </c>
      <c r="G254" s="42">
        <v>0.5801541035856573</v>
      </c>
      <c r="H254" s="17">
        <f>'Measure I ER'!H254</f>
        <v>0.878682829138165</v>
      </c>
      <c r="I254" s="18">
        <f t="shared" si="18"/>
        <v>0.5097714490747615</v>
      </c>
      <c r="J254" s="18">
        <f t="shared" si="19"/>
        <v>14.941584996419868</v>
      </c>
    </row>
    <row r="255" spans="1:10" ht="12.75">
      <c r="A255" s="6">
        <v>38868</v>
      </c>
      <c r="B255" s="15">
        <v>7168.08</v>
      </c>
      <c r="C255" s="16">
        <v>0.7179</v>
      </c>
      <c r="D255" s="15">
        <f t="shared" si="15"/>
        <v>183710.93736240003</v>
      </c>
      <c r="E255" s="41">
        <f t="shared" si="16"/>
        <v>183710.93736240003</v>
      </c>
      <c r="F255" s="17">
        <f t="shared" si="17"/>
        <v>14.070971825398306</v>
      </c>
      <c r="G255" s="42">
        <v>0.5283246215139443</v>
      </c>
      <c r="H255" s="17">
        <f>'Measure I ER'!H255</f>
        <v>0.878682829138165</v>
      </c>
      <c r="I255" s="18">
        <f t="shared" si="18"/>
        <v>0.46422977313522285</v>
      </c>
      <c r="J255" s="18">
        <f t="shared" si="19"/>
        <v>13.606742052263083</v>
      </c>
    </row>
    <row r="256" spans="1:10" ht="12.75">
      <c r="A256" s="6">
        <v>38869</v>
      </c>
      <c r="B256" s="15">
        <v>6738.24</v>
      </c>
      <c r="C256" s="16">
        <v>0.72075</v>
      </c>
      <c r="D256" s="15">
        <f t="shared" si="15"/>
        <v>173380.137336</v>
      </c>
      <c r="E256" s="41">
        <f t="shared" si="16"/>
        <v>173380.137336</v>
      </c>
      <c r="F256" s="17">
        <f t="shared" si="17"/>
        <v>13.279704858976253</v>
      </c>
      <c r="G256" s="42">
        <v>0.49664318725099604</v>
      </c>
      <c r="H256" s="17">
        <f>'Measure I ER'!H256</f>
        <v>0.878682829138165</v>
      </c>
      <c r="I256" s="18">
        <f t="shared" si="18"/>
        <v>0.43639184084590066</v>
      </c>
      <c r="J256" s="18">
        <f t="shared" si="19"/>
        <v>12.843313018130353</v>
      </c>
    </row>
    <row r="257" spans="1:10" ht="12.75">
      <c r="A257" s="6">
        <v>38870</v>
      </c>
      <c r="B257" s="15">
        <v>7342.32</v>
      </c>
      <c r="C257" s="16">
        <v>0.72075</v>
      </c>
      <c r="D257" s="15">
        <f t="shared" si="15"/>
        <v>188923.583898</v>
      </c>
      <c r="E257" s="41">
        <f t="shared" si="16"/>
        <v>188923.583898</v>
      </c>
      <c r="F257" s="17">
        <f t="shared" si="17"/>
        <v>14.470224061499513</v>
      </c>
      <c r="G257" s="42">
        <v>0.5411670119521913</v>
      </c>
      <c r="H257" s="17">
        <f>'Measure I ER'!H257</f>
        <v>0.878682829138165</v>
      </c>
      <c r="I257" s="18">
        <f t="shared" si="18"/>
        <v>0.4755141610983986</v>
      </c>
      <c r="J257" s="18">
        <f t="shared" si="19"/>
        <v>13.994709900401114</v>
      </c>
    </row>
    <row r="258" spans="1:10" ht="12.75">
      <c r="A258" s="6">
        <v>38871</v>
      </c>
      <c r="B258" s="15">
        <v>8182.56</v>
      </c>
      <c r="C258" s="16">
        <v>0.72075</v>
      </c>
      <c r="D258" s="15">
        <f t="shared" si="15"/>
        <v>210543.61028400002</v>
      </c>
      <c r="E258" s="41">
        <f t="shared" si="16"/>
        <v>210543.61028400002</v>
      </c>
      <c r="F258" s="17">
        <f t="shared" si="17"/>
        <v>16.126166742482415</v>
      </c>
      <c r="G258" s="42">
        <v>0.6030970517928288</v>
      </c>
      <c r="H258" s="17">
        <f>'Measure I ER'!H258</f>
        <v>0.878682829138165</v>
      </c>
      <c r="I258" s="18">
        <f t="shared" si="18"/>
        <v>0.5299310237142092</v>
      </c>
      <c r="J258" s="18">
        <f t="shared" si="19"/>
        <v>15.596235718768206</v>
      </c>
    </row>
    <row r="259" spans="1:10" ht="12.75">
      <c r="A259" s="6">
        <v>38872</v>
      </c>
      <c r="B259" s="15">
        <v>7334.4</v>
      </c>
      <c r="C259" s="16">
        <v>0.72075</v>
      </c>
      <c r="D259" s="15">
        <f t="shared" si="15"/>
        <v>188719.79616</v>
      </c>
      <c r="E259" s="41">
        <f t="shared" si="16"/>
        <v>188719.79616</v>
      </c>
      <c r="F259" s="17">
        <f t="shared" si="17"/>
        <v>14.45461534728288</v>
      </c>
      <c r="G259" s="42">
        <v>0.5405832669322709</v>
      </c>
      <c r="H259" s="17">
        <f>'Measure I ER'!H259</f>
        <v>0.878682829138165</v>
      </c>
      <c r="I259" s="18">
        <f t="shared" si="18"/>
        <v>0.4750012343727996</v>
      </c>
      <c r="J259" s="18">
        <f t="shared" si="19"/>
        <v>13.979614112910081</v>
      </c>
    </row>
    <row r="260" spans="1:10" ht="12.75">
      <c r="A260" s="6">
        <v>38873</v>
      </c>
      <c r="B260" s="15">
        <v>7687.44</v>
      </c>
      <c r="C260" s="16">
        <v>0.72075</v>
      </c>
      <c r="D260" s="15">
        <f t="shared" si="15"/>
        <v>197803.78896600002</v>
      </c>
      <c r="E260" s="41">
        <f t="shared" si="16"/>
        <v>197803.78896600002</v>
      </c>
      <c r="F260" s="17">
        <f t="shared" si="17"/>
        <v>15.150385608272844</v>
      </c>
      <c r="G260" s="42">
        <v>0.5666041434262947</v>
      </c>
      <c r="H260" s="17">
        <f>'Measure I ER'!H260</f>
        <v>0.878682829138165</v>
      </c>
      <c r="I260" s="18">
        <f t="shared" si="18"/>
        <v>0.49786533174722325</v>
      </c>
      <c r="J260" s="18">
        <f t="shared" si="19"/>
        <v>14.652520276525621</v>
      </c>
    </row>
    <row r="261" spans="1:10" ht="12.75">
      <c r="A261" s="6">
        <v>38874</v>
      </c>
      <c r="B261" s="15">
        <v>7829.76</v>
      </c>
      <c r="C261" s="16">
        <v>0.72075</v>
      </c>
      <c r="D261" s="15">
        <f aca="true" t="shared" si="20" ref="D261:D324">B261*C261*35.7</f>
        <v>201465.79286400005</v>
      </c>
      <c r="E261" s="41">
        <f aca="true" t="shared" si="21" ref="E261:E324">D261</f>
        <v>201465.79286400005</v>
      </c>
      <c r="F261" s="17">
        <f aca="true" t="shared" si="22" ref="F261:F324">+E261*21.1*44*0.99/12/1000000</f>
        <v>15.43086947283236</v>
      </c>
      <c r="G261" s="42">
        <v>0.5770938645418326</v>
      </c>
      <c r="H261" s="17">
        <f>'Measure I ER'!H261</f>
        <v>0.878682829138165</v>
      </c>
      <c r="I261" s="18">
        <f aca="true" t="shared" si="23" ref="I261:I324">G261*H261</f>
        <v>0.5070824695738945</v>
      </c>
      <c r="J261" s="18">
        <f aca="true" t="shared" si="24" ref="J261:J324">F261-I261</f>
        <v>14.923787003258465</v>
      </c>
    </row>
    <row r="262" spans="1:10" ht="12.75">
      <c r="A262" s="6">
        <v>38875</v>
      </c>
      <c r="B262" s="15">
        <v>9011.52</v>
      </c>
      <c r="C262" s="16">
        <v>0.72075</v>
      </c>
      <c r="D262" s="15">
        <f t="shared" si="20"/>
        <v>231873.39352800004</v>
      </c>
      <c r="E262" s="41">
        <f t="shared" si="21"/>
        <v>231873.39352800004</v>
      </c>
      <c r="F262" s="17">
        <f t="shared" si="22"/>
        <v>17.75987883049011</v>
      </c>
      <c r="G262" s="42">
        <v>0.6641956972111555</v>
      </c>
      <c r="H262" s="17">
        <f>'Measure I ER'!H262</f>
        <v>0.878682829138165</v>
      </c>
      <c r="I262" s="18">
        <f t="shared" si="23"/>
        <v>0.5836173543268941</v>
      </c>
      <c r="J262" s="18">
        <f t="shared" si="24"/>
        <v>17.176261476163216</v>
      </c>
    </row>
    <row r="263" spans="1:10" ht="12.75">
      <c r="A263" s="6">
        <v>38876</v>
      </c>
      <c r="B263" s="15">
        <v>7743.6</v>
      </c>
      <c r="C263" s="16">
        <v>0.72075</v>
      </c>
      <c r="D263" s="15">
        <f t="shared" si="20"/>
        <v>199248.82929000002</v>
      </c>
      <c r="E263" s="41">
        <f t="shared" si="21"/>
        <v>199248.82929000002</v>
      </c>
      <c r="F263" s="17">
        <f t="shared" si="22"/>
        <v>15.26106558180897</v>
      </c>
      <c r="G263" s="42">
        <v>0.5707434262948208</v>
      </c>
      <c r="H263" s="17">
        <f>'Measure I ER'!H263</f>
        <v>0.878682829138165</v>
      </c>
      <c r="I263" s="18">
        <f t="shared" si="23"/>
        <v>0.5015024485287428</v>
      </c>
      <c r="J263" s="18">
        <f t="shared" si="24"/>
        <v>14.759563133280226</v>
      </c>
    </row>
    <row r="264" spans="1:10" ht="12.75">
      <c r="A264" s="6">
        <v>38877</v>
      </c>
      <c r="B264" s="15">
        <v>7328.88</v>
      </c>
      <c r="C264" s="16">
        <v>0.72075</v>
      </c>
      <c r="D264" s="15">
        <f t="shared" si="20"/>
        <v>188577.762282</v>
      </c>
      <c r="E264" s="41">
        <f t="shared" si="21"/>
        <v>188577.762282</v>
      </c>
      <c r="F264" s="17">
        <f t="shared" si="22"/>
        <v>14.443736546465226</v>
      </c>
      <c r="G264" s="42">
        <v>0.5401764143426295</v>
      </c>
      <c r="H264" s="17">
        <f>'Measure I ER'!H264</f>
        <v>0.878682829138165</v>
      </c>
      <c r="I264" s="18">
        <f t="shared" si="23"/>
        <v>0.47464373998829135</v>
      </c>
      <c r="J264" s="18">
        <f t="shared" si="24"/>
        <v>13.969092806476935</v>
      </c>
    </row>
    <row r="265" spans="1:10" ht="12.75">
      <c r="A265" s="6">
        <v>38878</v>
      </c>
      <c r="B265" s="15">
        <v>8077.68</v>
      </c>
      <c r="C265" s="16">
        <v>0.72075</v>
      </c>
      <c r="D265" s="15">
        <f t="shared" si="20"/>
        <v>207844.96660200003</v>
      </c>
      <c r="E265" s="41">
        <f t="shared" si="21"/>
        <v>207844.96660200003</v>
      </c>
      <c r="F265" s="17">
        <f t="shared" si="22"/>
        <v>15.919469526946992</v>
      </c>
      <c r="G265" s="42">
        <v>0.5953668525896414</v>
      </c>
      <c r="H265" s="17">
        <f>'Measure I ER'!H265</f>
        <v>0.878682829138165</v>
      </c>
      <c r="I265" s="18">
        <f t="shared" si="23"/>
        <v>0.5231386304085509</v>
      </c>
      <c r="J265" s="18">
        <f t="shared" si="24"/>
        <v>15.39633089653844</v>
      </c>
    </row>
    <row r="266" spans="1:10" ht="12.75">
      <c r="A266" s="6">
        <v>38879</v>
      </c>
      <c r="B266" s="15">
        <v>7829.28</v>
      </c>
      <c r="C266" s="16">
        <v>0.72075</v>
      </c>
      <c r="D266" s="15">
        <f t="shared" si="20"/>
        <v>201453.442092</v>
      </c>
      <c r="E266" s="41">
        <f t="shared" si="21"/>
        <v>201453.442092</v>
      </c>
      <c r="F266" s="17">
        <f t="shared" si="22"/>
        <v>15.429923490152554</v>
      </c>
      <c r="G266" s="42">
        <v>0.5770584860557768</v>
      </c>
      <c r="H266" s="17">
        <f>'Measure I ER'!H266</f>
        <v>0.878682829138165</v>
      </c>
      <c r="I266" s="18">
        <f t="shared" si="23"/>
        <v>0.5070513831056763</v>
      </c>
      <c r="J266" s="18">
        <f t="shared" si="24"/>
        <v>14.922872107046878</v>
      </c>
    </row>
    <row r="267" spans="1:10" ht="12.75">
      <c r="A267" s="6">
        <v>38880</v>
      </c>
      <c r="B267" s="15">
        <v>7240.56</v>
      </c>
      <c r="C267" s="16">
        <v>0.72075</v>
      </c>
      <c r="D267" s="15">
        <f t="shared" si="20"/>
        <v>186305.22023400004</v>
      </c>
      <c r="E267" s="41">
        <f t="shared" si="21"/>
        <v>186305.22023400004</v>
      </c>
      <c r="F267" s="17">
        <f t="shared" si="22"/>
        <v>14.269675733382764</v>
      </c>
      <c r="G267" s="42">
        <v>0.5336667729083666</v>
      </c>
      <c r="H267" s="17">
        <f>'Measure I ER'!H267</f>
        <v>0.878682829138165</v>
      </c>
      <c r="I267" s="18">
        <f t="shared" si="23"/>
        <v>0.4689238298361582</v>
      </c>
      <c r="J267" s="18">
        <f t="shared" si="24"/>
        <v>13.800751903546605</v>
      </c>
    </row>
    <row r="268" spans="1:10" ht="12.75">
      <c r="A268" s="6">
        <v>38881</v>
      </c>
      <c r="B268" s="15">
        <v>3982.56</v>
      </c>
      <c r="C268" s="16">
        <v>0.72075</v>
      </c>
      <c r="D268" s="15">
        <f t="shared" si="20"/>
        <v>102474.355284</v>
      </c>
      <c r="E268" s="41">
        <f t="shared" si="21"/>
        <v>102474.355284</v>
      </c>
      <c r="F268" s="17">
        <f t="shared" si="22"/>
        <v>7.848818294267414</v>
      </c>
      <c r="G268" s="42">
        <v>0.2935352988047809</v>
      </c>
      <c r="H268" s="17">
        <f>'Measure I ER'!H268</f>
        <v>0.878682829138165</v>
      </c>
      <c r="I268" s="18">
        <f t="shared" si="23"/>
        <v>0.2579244268057015</v>
      </c>
      <c r="J268" s="18">
        <f t="shared" si="24"/>
        <v>7.590893867461713</v>
      </c>
    </row>
    <row r="269" spans="1:10" ht="12.75">
      <c r="A269" s="6">
        <v>38882</v>
      </c>
      <c r="B269" s="15">
        <v>0</v>
      </c>
      <c r="D269" s="15">
        <f t="shared" si="20"/>
        <v>0</v>
      </c>
      <c r="E269" s="41">
        <f t="shared" si="21"/>
        <v>0</v>
      </c>
      <c r="F269" s="17">
        <f t="shared" si="22"/>
        <v>0</v>
      </c>
      <c r="G269" s="42">
        <v>0</v>
      </c>
      <c r="H269" s="17">
        <f>'Measure I ER'!H269</f>
        <v>0.878682829138165</v>
      </c>
      <c r="I269" s="18">
        <f t="shared" si="23"/>
        <v>0</v>
      </c>
      <c r="J269" s="18">
        <f t="shared" si="24"/>
        <v>0</v>
      </c>
    </row>
    <row r="270" spans="1:10" ht="12.75">
      <c r="A270" s="6">
        <v>38883</v>
      </c>
      <c r="B270" s="15">
        <v>0</v>
      </c>
      <c r="D270" s="15">
        <f t="shared" si="20"/>
        <v>0</v>
      </c>
      <c r="E270" s="41">
        <f t="shared" si="21"/>
        <v>0</v>
      </c>
      <c r="F270" s="17">
        <f t="shared" si="22"/>
        <v>0</v>
      </c>
      <c r="G270" s="42">
        <v>0</v>
      </c>
      <c r="H270" s="17">
        <f>'Measure I ER'!H270</f>
        <v>0.878682829138165</v>
      </c>
      <c r="I270" s="18">
        <f t="shared" si="23"/>
        <v>0</v>
      </c>
      <c r="J270" s="18">
        <f t="shared" si="24"/>
        <v>0</v>
      </c>
    </row>
    <row r="271" spans="1:10" ht="12.75">
      <c r="A271" s="6">
        <v>38884</v>
      </c>
      <c r="B271" s="15">
        <v>0</v>
      </c>
      <c r="D271" s="15">
        <f t="shared" si="20"/>
        <v>0</v>
      </c>
      <c r="E271" s="41">
        <f t="shared" si="21"/>
        <v>0</v>
      </c>
      <c r="F271" s="17">
        <f t="shared" si="22"/>
        <v>0</v>
      </c>
      <c r="G271" s="42">
        <v>0</v>
      </c>
      <c r="H271" s="17">
        <f>'Measure I ER'!H271</f>
        <v>0.878682829138165</v>
      </c>
      <c r="I271" s="18">
        <f t="shared" si="23"/>
        <v>0</v>
      </c>
      <c r="J271" s="18">
        <f t="shared" si="24"/>
        <v>0</v>
      </c>
    </row>
    <row r="272" spans="1:10" ht="12.75">
      <c r="A272" s="6">
        <v>38885</v>
      </c>
      <c r="B272" s="15">
        <v>0</v>
      </c>
      <c r="D272" s="15">
        <f t="shared" si="20"/>
        <v>0</v>
      </c>
      <c r="E272" s="41">
        <f t="shared" si="21"/>
        <v>0</v>
      </c>
      <c r="F272" s="17">
        <f t="shared" si="22"/>
        <v>0</v>
      </c>
      <c r="G272" s="42">
        <v>0</v>
      </c>
      <c r="H272" s="17">
        <f>'Measure I ER'!H272</f>
        <v>0.878682829138165</v>
      </c>
      <c r="I272" s="18">
        <f t="shared" si="23"/>
        <v>0</v>
      </c>
      <c r="J272" s="18">
        <f t="shared" si="24"/>
        <v>0</v>
      </c>
    </row>
    <row r="273" spans="1:10" ht="12.75">
      <c r="A273" s="6">
        <v>38886</v>
      </c>
      <c r="B273" s="15">
        <v>0</v>
      </c>
      <c r="D273" s="15">
        <f t="shared" si="20"/>
        <v>0</v>
      </c>
      <c r="E273" s="41">
        <f t="shared" si="21"/>
        <v>0</v>
      </c>
      <c r="F273" s="17">
        <f t="shared" si="22"/>
        <v>0</v>
      </c>
      <c r="G273" s="42">
        <v>0</v>
      </c>
      <c r="H273" s="17">
        <f>'Measure I ER'!H273</f>
        <v>0.878682829138165</v>
      </c>
      <c r="I273" s="18">
        <f t="shared" si="23"/>
        <v>0</v>
      </c>
      <c r="J273" s="18">
        <f t="shared" si="24"/>
        <v>0</v>
      </c>
    </row>
    <row r="274" spans="1:10" ht="12.75">
      <c r="A274" s="6">
        <v>38887</v>
      </c>
      <c r="B274" s="15">
        <v>0</v>
      </c>
      <c r="D274" s="15">
        <f t="shared" si="20"/>
        <v>0</v>
      </c>
      <c r="E274" s="41">
        <f t="shared" si="21"/>
        <v>0</v>
      </c>
      <c r="F274" s="17">
        <f t="shared" si="22"/>
        <v>0</v>
      </c>
      <c r="G274" s="42">
        <v>0</v>
      </c>
      <c r="H274" s="17">
        <f>'Measure I ER'!H274</f>
        <v>0.878682829138165</v>
      </c>
      <c r="I274" s="18">
        <f t="shared" si="23"/>
        <v>0</v>
      </c>
      <c r="J274" s="18">
        <f t="shared" si="24"/>
        <v>0</v>
      </c>
    </row>
    <row r="275" spans="1:10" ht="12.75">
      <c r="A275" s="6">
        <v>38888</v>
      </c>
      <c r="B275" s="15">
        <v>6361.2</v>
      </c>
      <c r="C275" s="16">
        <v>0.72075</v>
      </c>
      <c r="D275" s="15">
        <f t="shared" si="20"/>
        <v>163678.60593000002</v>
      </c>
      <c r="E275" s="41">
        <f t="shared" si="21"/>
        <v>163678.60593000002</v>
      </c>
      <c r="F275" s="17">
        <f t="shared" si="22"/>
        <v>12.536635463996493</v>
      </c>
      <c r="G275" s="42">
        <v>0.46885338645418323</v>
      </c>
      <c r="H275" s="17">
        <f>'Measure I ER'!H275</f>
        <v>0.878682829138165</v>
      </c>
      <c r="I275" s="18">
        <f t="shared" si="23"/>
        <v>0.41197342006057114</v>
      </c>
      <c r="J275" s="18">
        <f t="shared" si="24"/>
        <v>12.124662043935922</v>
      </c>
    </row>
    <row r="276" spans="1:10" ht="12.75">
      <c r="A276" s="6">
        <v>38889</v>
      </c>
      <c r="B276" s="15">
        <v>7472.88</v>
      </c>
      <c r="C276" s="16">
        <v>0.72075</v>
      </c>
      <c r="D276" s="15">
        <f t="shared" si="20"/>
        <v>192282.993882</v>
      </c>
      <c r="E276" s="41">
        <f t="shared" si="21"/>
        <v>192282.993882</v>
      </c>
      <c r="F276" s="17">
        <f t="shared" si="22"/>
        <v>14.72753135040403</v>
      </c>
      <c r="G276" s="42">
        <v>0.5507899601593625</v>
      </c>
      <c r="H276" s="17">
        <f>'Measure I ER'!H276</f>
        <v>0.878682829138165</v>
      </c>
      <c r="I276" s="18">
        <f t="shared" si="23"/>
        <v>0.48396968045372585</v>
      </c>
      <c r="J276" s="18">
        <f t="shared" si="24"/>
        <v>14.243561669950305</v>
      </c>
    </row>
    <row r="277" spans="1:10" ht="12.75">
      <c r="A277" s="6">
        <v>38890</v>
      </c>
      <c r="B277" s="15">
        <v>7230.72</v>
      </c>
      <c r="C277" s="16">
        <v>0.72075</v>
      </c>
      <c r="D277" s="15">
        <f t="shared" si="20"/>
        <v>186052.029408</v>
      </c>
      <c r="E277" s="41">
        <f t="shared" si="21"/>
        <v>186052.029408</v>
      </c>
      <c r="F277" s="17">
        <f t="shared" si="22"/>
        <v>14.250283088446945</v>
      </c>
      <c r="G277" s="42">
        <v>0.5329415139442232</v>
      </c>
      <c r="H277" s="17">
        <f>'Measure I ER'!H277</f>
        <v>0.878682829138165</v>
      </c>
      <c r="I277" s="18">
        <f t="shared" si="23"/>
        <v>0.4682865572376868</v>
      </c>
      <c r="J277" s="18">
        <f t="shared" si="24"/>
        <v>13.78199653120926</v>
      </c>
    </row>
    <row r="278" spans="1:10" ht="12.75">
      <c r="A278" s="6">
        <v>38891</v>
      </c>
      <c r="B278" s="15">
        <v>7941.6</v>
      </c>
      <c r="C278" s="16">
        <v>0.72075</v>
      </c>
      <c r="D278" s="15">
        <f t="shared" si="20"/>
        <v>204343.52274000001</v>
      </c>
      <c r="E278" s="41">
        <f t="shared" si="21"/>
        <v>204343.52274000001</v>
      </c>
      <c r="F278" s="17">
        <f t="shared" si="22"/>
        <v>15.651283437224826</v>
      </c>
      <c r="G278" s="42">
        <v>0.5853370517928287</v>
      </c>
      <c r="H278" s="17">
        <f>'Measure I ER'!H278</f>
        <v>0.878682829138165</v>
      </c>
      <c r="I278" s="18">
        <f t="shared" si="23"/>
        <v>0.5143256166687153</v>
      </c>
      <c r="J278" s="18">
        <f t="shared" si="24"/>
        <v>15.13695782055611</v>
      </c>
    </row>
    <row r="279" spans="1:10" ht="12.75">
      <c r="A279" s="6">
        <v>38892</v>
      </c>
      <c r="B279" s="15">
        <v>7197.84</v>
      </c>
      <c r="C279" s="16">
        <v>0.72075</v>
      </c>
      <c r="D279" s="15">
        <f t="shared" si="20"/>
        <v>185206.001526</v>
      </c>
      <c r="E279" s="41">
        <f t="shared" si="21"/>
        <v>185206.001526</v>
      </c>
      <c r="F279" s="17">
        <f t="shared" si="22"/>
        <v>14.185483274880921</v>
      </c>
      <c r="G279" s="42">
        <v>0.5305180876494024</v>
      </c>
      <c r="H279" s="17">
        <f>'Measure I ER'!H279</f>
        <v>0.878682829138165</v>
      </c>
      <c r="I279" s="18">
        <f t="shared" si="23"/>
        <v>0.4661571341647459</v>
      </c>
      <c r="J279" s="18">
        <f t="shared" si="24"/>
        <v>13.719326140716175</v>
      </c>
    </row>
    <row r="280" spans="1:10" ht="12.75">
      <c r="A280" s="6">
        <v>38893</v>
      </c>
      <c r="B280" s="15">
        <v>7100.4</v>
      </c>
      <c r="C280" s="16">
        <v>0.72075</v>
      </c>
      <c r="D280" s="15">
        <f t="shared" si="20"/>
        <v>182698.79481000002</v>
      </c>
      <c r="E280" s="41">
        <f t="shared" si="21"/>
        <v>182698.79481000002</v>
      </c>
      <c r="F280" s="17">
        <f t="shared" si="22"/>
        <v>13.993448790882333</v>
      </c>
      <c r="G280" s="42">
        <v>0.5233362549800796</v>
      </c>
      <c r="H280" s="17">
        <f>'Measure I ER'!H280</f>
        <v>0.878682829138165</v>
      </c>
      <c r="I280" s="18">
        <f t="shared" si="23"/>
        <v>0.4598465811164684</v>
      </c>
      <c r="J280" s="18">
        <f t="shared" si="24"/>
        <v>13.533602209765865</v>
      </c>
    </row>
    <row r="281" spans="1:10" ht="12.75">
      <c r="A281" s="6">
        <v>38894</v>
      </c>
      <c r="B281" s="15">
        <v>7944.72</v>
      </c>
      <c r="C281" s="16">
        <v>0.72075</v>
      </c>
      <c r="D281" s="15">
        <f t="shared" si="20"/>
        <v>204423.802758</v>
      </c>
      <c r="E281" s="41">
        <f t="shared" si="21"/>
        <v>204423.802758</v>
      </c>
      <c r="F281" s="17">
        <f t="shared" si="22"/>
        <v>15.657432324643494</v>
      </c>
      <c r="G281" s="42">
        <v>0.5855670119521913</v>
      </c>
      <c r="H281" s="17">
        <f>'Measure I ER'!H281</f>
        <v>0.878682829138165</v>
      </c>
      <c r="I281" s="18">
        <f t="shared" si="23"/>
        <v>0.5145276787121331</v>
      </c>
      <c r="J281" s="18">
        <f t="shared" si="24"/>
        <v>15.142904645931361</v>
      </c>
    </row>
    <row r="282" spans="1:10" ht="12.75">
      <c r="A282" s="6">
        <v>38895</v>
      </c>
      <c r="B282" s="15">
        <v>8693.04</v>
      </c>
      <c r="C282" s="16">
        <v>0.72075</v>
      </c>
      <c r="D282" s="15">
        <f t="shared" si="20"/>
        <v>223678.65630600005</v>
      </c>
      <c r="E282" s="41">
        <f t="shared" si="21"/>
        <v>223678.65630600005</v>
      </c>
      <c r="F282" s="17">
        <f t="shared" si="22"/>
        <v>17.132219322445465</v>
      </c>
      <c r="G282" s="42">
        <v>0.6407220717131474</v>
      </c>
      <c r="H282" s="17">
        <f>'Measure I ER'!H282</f>
        <v>0.878682829138165</v>
      </c>
      <c r="I282" s="18">
        <f t="shared" si="23"/>
        <v>0.5629914826641746</v>
      </c>
      <c r="J282" s="18">
        <f t="shared" si="24"/>
        <v>16.56922783978129</v>
      </c>
    </row>
    <row r="283" spans="1:10" ht="12.75">
      <c r="A283" s="6">
        <v>38896</v>
      </c>
      <c r="B283" s="15">
        <v>7620.72</v>
      </c>
      <c r="C283" s="16">
        <v>0.72075</v>
      </c>
      <c r="D283" s="15">
        <f t="shared" si="20"/>
        <v>196087.03165800005</v>
      </c>
      <c r="E283" s="41">
        <f t="shared" si="21"/>
        <v>196087.03165800005</v>
      </c>
      <c r="F283" s="17">
        <f t="shared" si="22"/>
        <v>15.0188940157812</v>
      </c>
      <c r="G283" s="42">
        <v>0.5616865338645418</v>
      </c>
      <c r="H283" s="17">
        <f>'Measure I ER'!H283</f>
        <v>0.878682829138165</v>
      </c>
      <c r="I283" s="18">
        <f t="shared" si="23"/>
        <v>0.49354431266490534</v>
      </c>
      <c r="J283" s="18">
        <f t="shared" si="24"/>
        <v>14.525349703116294</v>
      </c>
    </row>
    <row r="284" spans="1:10" ht="12.75">
      <c r="A284" s="6">
        <v>38897</v>
      </c>
      <c r="B284" s="15">
        <v>6325.44</v>
      </c>
      <c r="C284" s="16">
        <v>0.72075</v>
      </c>
      <c r="D284" s="15">
        <f t="shared" si="20"/>
        <v>162758.47341600002</v>
      </c>
      <c r="E284" s="41">
        <f t="shared" si="21"/>
        <v>162758.47341600002</v>
      </c>
      <c r="F284" s="17">
        <f t="shared" si="22"/>
        <v>12.46615975435169</v>
      </c>
      <c r="G284" s="42">
        <v>0.4662176892430279</v>
      </c>
      <c r="H284" s="17">
        <f>'Measure I ER'!H284</f>
        <v>0.878682829138165</v>
      </c>
      <c r="I284" s="18">
        <f t="shared" si="23"/>
        <v>0.4096574781783216</v>
      </c>
      <c r="J284" s="18">
        <f t="shared" si="24"/>
        <v>12.056502276173369</v>
      </c>
    </row>
    <row r="285" spans="1:10" ht="12.75">
      <c r="A285" s="6">
        <v>38898</v>
      </c>
      <c r="B285" s="15">
        <v>6156.96</v>
      </c>
      <c r="C285" s="16">
        <v>0.72075</v>
      </c>
      <c r="D285" s="15">
        <f t="shared" si="20"/>
        <v>158423.35244400002</v>
      </c>
      <c r="E285" s="41">
        <f t="shared" si="21"/>
        <v>158423.35244400002</v>
      </c>
      <c r="F285" s="17">
        <f t="shared" si="22"/>
        <v>12.134119833743295</v>
      </c>
      <c r="G285" s="42">
        <v>0.45379984063745027</v>
      </c>
      <c r="H285" s="17">
        <f>'Measure I ER'!H285</f>
        <v>0.878682829138165</v>
      </c>
      <c r="I285" s="18">
        <f t="shared" si="23"/>
        <v>0.39874612783376323</v>
      </c>
      <c r="J285" s="18">
        <f t="shared" si="24"/>
        <v>11.73537370590953</v>
      </c>
    </row>
    <row r="286" spans="1:10" ht="12.75">
      <c r="A286" s="6">
        <v>38899</v>
      </c>
      <c r="B286" s="15">
        <v>6417.12</v>
      </c>
      <c r="C286" s="16">
        <v>0.72245</v>
      </c>
      <c r="D286" s="15">
        <f t="shared" si="20"/>
        <v>165506.9258808</v>
      </c>
      <c r="E286" s="41">
        <f t="shared" si="21"/>
        <v>165506.9258808</v>
      </c>
      <c r="F286" s="17">
        <f t="shared" si="22"/>
        <v>12.676671973988116</v>
      </c>
      <c r="G286" s="42">
        <v>0.47297498007968125</v>
      </c>
      <c r="H286" s="17">
        <f>'Measure I ER'!H286</f>
        <v>0.878682829138165</v>
      </c>
      <c r="I286" s="18">
        <f t="shared" si="23"/>
        <v>0.4155949936079815</v>
      </c>
      <c r="J286" s="18">
        <f t="shared" si="24"/>
        <v>12.261076980380134</v>
      </c>
    </row>
    <row r="287" spans="1:10" ht="12.75">
      <c r="A287" s="6">
        <v>38900</v>
      </c>
      <c r="B287" s="15">
        <v>7821.84</v>
      </c>
      <c r="C287" s="16">
        <v>0.72245</v>
      </c>
      <c r="D287" s="15">
        <f t="shared" si="20"/>
        <v>201736.71259560002</v>
      </c>
      <c r="E287" s="41">
        <f t="shared" si="21"/>
        <v>201736.71259560002</v>
      </c>
      <c r="F287" s="17">
        <f t="shared" si="22"/>
        <v>15.451620027834796</v>
      </c>
      <c r="G287" s="42">
        <v>0.5765101195219124</v>
      </c>
      <c r="H287" s="17">
        <f>'Measure I ER'!H287</f>
        <v>0.878682829138165</v>
      </c>
      <c r="I287" s="18">
        <f t="shared" si="23"/>
        <v>0.5065695428482957</v>
      </c>
      <c r="J287" s="18">
        <f t="shared" si="24"/>
        <v>14.945050484986501</v>
      </c>
    </row>
    <row r="288" spans="1:10" ht="12.75">
      <c r="A288" s="6">
        <v>38901</v>
      </c>
      <c r="B288" s="15">
        <v>6034.8</v>
      </c>
      <c r="C288" s="16">
        <v>0.72245</v>
      </c>
      <c r="D288" s="15">
        <f t="shared" si="20"/>
        <v>155646.33298200002</v>
      </c>
      <c r="E288" s="41">
        <f t="shared" si="21"/>
        <v>155646.33298200002</v>
      </c>
      <c r="F288" s="17">
        <f t="shared" si="22"/>
        <v>11.921419582090328</v>
      </c>
      <c r="G288" s="42">
        <v>0.444796015936255</v>
      </c>
      <c r="H288" s="17">
        <f>'Measure I ER'!H288</f>
        <v>0.878682829138165</v>
      </c>
      <c r="I288" s="18">
        <f t="shared" si="23"/>
        <v>0.39083462167225286</v>
      </c>
      <c r="J288" s="18">
        <f t="shared" si="24"/>
        <v>11.530584960418075</v>
      </c>
    </row>
    <row r="289" spans="1:10" ht="12.75">
      <c r="A289" s="6">
        <v>38902</v>
      </c>
      <c r="B289" s="15">
        <v>6154.32</v>
      </c>
      <c r="C289" s="16">
        <v>0.72245</v>
      </c>
      <c r="D289" s="15">
        <f t="shared" si="20"/>
        <v>158728.9288788</v>
      </c>
      <c r="E289" s="41">
        <f t="shared" si="21"/>
        <v>158728.9288788</v>
      </c>
      <c r="F289" s="17">
        <f t="shared" si="22"/>
        <v>12.15752484961393</v>
      </c>
      <c r="G289" s="42">
        <v>0.45360525896414344</v>
      </c>
      <c r="H289" s="17">
        <f>'Measure I ER'!H289</f>
        <v>0.878682829138165</v>
      </c>
      <c r="I289" s="18">
        <f t="shared" si="23"/>
        <v>0.39857515225856355</v>
      </c>
      <c r="J289" s="18">
        <f t="shared" si="24"/>
        <v>11.758949697355366</v>
      </c>
    </row>
    <row r="290" spans="1:10" ht="12.75">
      <c r="A290" s="6">
        <v>38903</v>
      </c>
      <c r="B290" s="15">
        <v>5861.52</v>
      </c>
      <c r="C290" s="16">
        <v>0.72245</v>
      </c>
      <c r="D290" s="15">
        <f t="shared" si="20"/>
        <v>151177.18792680005</v>
      </c>
      <c r="E290" s="41">
        <f t="shared" si="21"/>
        <v>151177.18792680005</v>
      </c>
      <c r="F290" s="17">
        <f t="shared" si="22"/>
        <v>11.579114354877397</v>
      </c>
      <c r="G290" s="42">
        <v>0.4320243824701196</v>
      </c>
      <c r="H290" s="17">
        <f>'Measure I ER'!H290</f>
        <v>0.878682829138165</v>
      </c>
      <c r="I290" s="18">
        <f t="shared" si="23"/>
        <v>0.3796124066455133</v>
      </c>
      <c r="J290" s="18">
        <f t="shared" si="24"/>
        <v>11.199501948231884</v>
      </c>
    </row>
    <row r="291" spans="1:10" ht="12.75">
      <c r="A291" s="6">
        <v>38904</v>
      </c>
      <c r="B291" s="15">
        <v>5875.2</v>
      </c>
      <c r="C291" s="16">
        <v>0.72245</v>
      </c>
      <c r="D291" s="15">
        <f t="shared" si="20"/>
        <v>151530.015168</v>
      </c>
      <c r="E291" s="41">
        <f t="shared" si="21"/>
        <v>151530.015168</v>
      </c>
      <c r="F291" s="17">
        <f t="shared" si="22"/>
        <v>11.606138451762625</v>
      </c>
      <c r="G291" s="42">
        <v>0.4330326693227091</v>
      </c>
      <c r="H291" s="17">
        <f>'Measure I ER'!H291</f>
        <v>0.878682829138165</v>
      </c>
      <c r="I291" s="18">
        <f t="shared" si="23"/>
        <v>0.3804983709897295</v>
      </c>
      <c r="J291" s="18">
        <f t="shared" si="24"/>
        <v>11.225640080772896</v>
      </c>
    </row>
    <row r="292" spans="1:10" ht="12.75">
      <c r="A292" s="6">
        <v>38905</v>
      </c>
      <c r="B292" s="15">
        <v>6355.44</v>
      </c>
      <c r="C292" s="16">
        <v>0.72245</v>
      </c>
      <c r="D292" s="15">
        <f t="shared" si="20"/>
        <v>163916.1083196</v>
      </c>
      <c r="E292" s="41">
        <f t="shared" si="21"/>
        <v>163916.1083196</v>
      </c>
      <c r="F292" s="17">
        <f t="shared" si="22"/>
        <v>12.554826484523124</v>
      </c>
      <c r="G292" s="42">
        <v>0.4684288446215139</v>
      </c>
      <c r="H292" s="17">
        <f>'Measure I ER'!H292</f>
        <v>0.878682829138165</v>
      </c>
      <c r="I292" s="18">
        <f t="shared" si="23"/>
        <v>0.41160038244195374</v>
      </c>
      <c r="J292" s="18">
        <f t="shared" si="24"/>
        <v>12.14322610208117</v>
      </c>
    </row>
    <row r="293" spans="1:10" ht="12.75">
      <c r="A293" s="6">
        <v>38906</v>
      </c>
      <c r="B293" s="15">
        <v>6638.16</v>
      </c>
      <c r="C293" s="16">
        <v>0.72245</v>
      </c>
      <c r="D293" s="15">
        <f t="shared" si="20"/>
        <v>171207.8713044</v>
      </c>
      <c r="E293" s="41">
        <f t="shared" si="21"/>
        <v>171207.8713044</v>
      </c>
      <c r="F293" s="17">
        <f t="shared" si="22"/>
        <v>13.113324486817909</v>
      </c>
      <c r="G293" s="42">
        <v>0.4892667729083665</v>
      </c>
      <c r="H293" s="17">
        <f>'Measure I ER'!H293</f>
        <v>0.878682829138165</v>
      </c>
      <c r="I293" s="18">
        <f t="shared" si="23"/>
        <v>0.4299103122224236</v>
      </c>
      <c r="J293" s="18">
        <f t="shared" si="24"/>
        <v>12.683414174595486</v>
      </c>
    </row>
    <row r="294" spans="1:10" ht="12.75">
      <c r="A294" s="6">
        <v>38907</v>
      </c>
      <c r="B294" s="15">
        <v>7394.4</v>
      </c>
      <c r="C294" s="16">
        <v>0.72245</v>
      </c>
      <c r="D294" s="15">
        <f t="shared" si="20"/>
        <v>190712.408796</v>
      </c>
      <c r="E294" s="41">
        <f t="shared" si="21"/>
        <v>190712.408796</v>
      </c>
      <c r="F294" s="17">
        <f t="shared" si="22"/>
        <v>14.607235526912028</v>
      </c>
      <c r="G294" s="42">
        <v>0.545005577689243</v>
      </c>
      <c r="H294" s="17">
        <f>'Measure I ER'!H294</f>
        <v>0.878682829138165</v>
      </c>
      <c r="I294" s="18">
        <f t="shared" si="23"/>
        <v>0.47888704290006395</v>
      </c>
      <c r="J294" s="18">
        <f t="shared" si="24"/>
        <v>14.128348484011964</v>
      </c>
    </row>
    <row r="295" spans="1:10" ht="12.75">
      <c r="A295" s="6">
        <v>38908</v>
      </c>
      <c r="B295" s="15">
        <v>7500.48</v>
      </c>
      <c r="C295" s="16">
        <v>0.72245</v>
      </c>
      <c r="D295" s="15">
        <f t="shared" si="20"/>
        <v>193448.3674032</v>
      </c>
      <c r="E295" s="41">
        <f t="shared" si="21"/>
        <v>193448.3674032</v>
      </c>
      <c r="F295" s="17">
        <f t="shared" si="22"/>
        <v>14.8167908045133</v>
      </c>
      <c r="G295" s="42">
        <v>0.5528242231075696</v>
      </c>
      <c r="H295" s="17">
        <f>'Measure I ER'!H295</f>
        <v>0.878682829138165</v>
      </c>
      <c r="I295" s="18">
        <f t="shared" si="23"/>
        <v>0.4857571523762674</v>
      </c>
      <c r="J295" s="18">
        <f t="shared" si="24"/>
        <v>14.331033652137032</v>
      </c>
    </row>
    <row r="296" spans="1:10" ht="12.75">
      <c r="A296" s="6">
        <v>38909</v>
      </c>
      <c r="B296" s="15">
        <v>7157.28</v>
      </c>
      <c r="C296" s="16">
        <v>0.72245</v>
      </c>
      <c r="D296" s="15">
        <f t="shared" si="20"/>
        <v>184596.73661520003</v>
      </c>
      <c r="E296" s="41">
        <f t="shared" si="21"/>
        <v>184596.73661520003</v>
      </c>
      <c r="F296" s="17">
        <f t="shared" si="22"/>
        <v>14.138817847568019</v>
      </c>
      <c r="G296" s="42">
        <v>0.5275286055776892</v>
      </c>
      <c r="H296" s="17">
        <f>'Measure I ER'!H296</f>
        <v>0.878682829138165</v>
      </c>
      <c r="I296" s="18">
        <f t="shared" si="23"/>
        <v>0.4635303276003151</v>
      </c>
      <c r="J296" s="18">
        <f t="shared" si="24"/>
        <v>13.675287519967704</v>
      </c>
    </row>
    <row r="297" spans="1:10" ht="12.75">
      <c r="A297" s="6">
        <v>38910</v>
      </c>
      <c r="B297" s="15">
        <v>7165.68</v>
      </c>
      <c r="C297" s="16">
        <v>0.72245</v>
      </c>
      <c r="D297" s="15">
        <f t="shared" si="20"/>
        <v>184813.38492120002</v>
      </c>
      <c r="E297" s="41">
        <f t="shared" si="21"/>
        <v>184813.38492120002</v>
      </c>
      <c r="F297" s="17">
        <f t="shared" si="22"/>
        <v>14.155411591269473</v>
      </c>
      <c r="G297" s="42">
        <v>0.5281477290836653</v>
      </c>
      <c r="H297" s="17">
        <f>'Measure I ER'!H297</f>
        <v>0.878682829138165</v>
      </c>
      <c r="I297" s="18">
        <f t="shared" si="23"/>
        <v>0.46407434079413207</v>
      </c>
      <c r="J297" s="18">
        <f t="shared" si="24"/>
        <v>13.69133725047534</v>
      </c>
    </row>
    <row r="298" spans="1:10" ht="12.75">
      <c r="A298" s="6">
        <v>38911</v>
      </c>
      <c r="B298" s="15">
        <v>7511.76</v>
      </c>
      <c r="C298" s="16">
        <v>0.72245</v>
      </c>
      <c r="D298" s="15">
        <f t="shared" si="20"/>
        <v>193739.29512840003</v>
      </c>
      <c r="E298" s="41">
        <f t="shared" si="21"/>
        <v>193739.29512840003</v>
      </c>
      <c r="F298" s="17">
        <f t="shared" si="22"/>
        <v>14.839073831769543</v>
      </c>
      <c r="G298" s="42">
        <v>0.5536556175298805</v>
      </c>
      <c r="H298" s="17">
        <f>'Measure I ER'!H298</f>
        <v>0.878682829138165</v>
      </c>
      <c r="I298" s="18">
        <f t="shared" si="23"/>
        <v>0.48648768437939316</v>
      </c>
      <c r="J298" s="18">
        <f t="shared" si="24"/>
        <v>14.35258614739015</v>
      </c>
    </row>
    <row r="299" spans="1:10" ht="12.75">
      <c r="A299" s="6">
        <v>38912</v>
      </c>
      <c r="B299" s="15">
        <v>7185.84</v>
      </c>
      <c r="C299" s="16">
        <v>0.72245</v>
      </c>
      <c r="D299" s="15">
        <f t="shared" si="20"/>
        <v>185333.34085560002</v>
      </c>
      <c r="E299" s="41">
        <f t="shared" si="21"/>
        <v>185333.34085560002</v>
      </c>
      <c r="F299" s="17">
        <f t="shared" si="22"/>
        <v>14.195236576152974</v>
      </c>
      <c r="G299" s="42">
        <v>0.529633625498008</v>
      </c>
      <c r="H299" s="17">
        <f>'Measure I ER'!H299</f>
        <v>0.878682829138165</v>
      </c>
      <c r="I299" s="18">
        <f t="shared" si="23"/>
        <v>0.46537997245929297</v>
      </c>
      <c r="J299" s="18">
        <f t="shared" si="24"/>
        <v>13.729856603693682</v>
      </c>
    </row>
    <row r="300" spans="1:10" ht="12.75">
      <c r="A300" s="6">
        <v>38913</v>
      </c>
      <c r="B300" s="15">
        <v>6083.04</v>
      </c>
      <c r="C300" s="16">
        <v>0.72245</v>
      </c>
      <c r="D300" s="15">
        <f t="shared" si="20"/>
        <v>156890.51325360002</v>
      </c>
      <c r="E300" s="41">
        <f t="shared" si="21"/>
        <v>156890.51325360002</v>
      </c>
      <c r="F300" s="17">
        <f t="shared" si="22"/>
        <v>12.016715081632984</v>
      </c>
      <c r="G300" s="42">
        <v>0.4483515537848605</v>
      </c>
      <c r="H300" s="17">
        <f>'Measure I ER'!H300</f>
        <v>0.878682829138165</v>
      </c>
      <c r="I300" s="18">
        <f t="shared" si="23"/>
        <v>0.3939588117281734</v>
      </c>
      <c r="J300" s="18">
        <f t="shared" si="24"/>
        <v>11.62275626990481</v>
      </c>
    </row>
    <row r="301" spans="1:10" ht="12.75">
      <c r="A301" s="6">
        <v>38914</v>
      </c>
      <c r="B301" s="15">
        <v>6718.32</v>
      </c>
      <c r="C301" s="16">
        <v>0.72245</v>
      </c>
      <c r="D301" s="15">
        <f t="shared" si="20"/>
        <v>173275.3151388</v>
      </c>
      <c r="E301" s="41">
        <f t="shared" si="21"/>
        <v>173275.3151388</v>
      </c>
      <c r="F301" s="17">
        <f t="shared" si="22"/>
        <v>13.271676212426112</v>
      </c>
      <c r="G301" s="42">
        <v>0.4951749800796813</v>
      </c>
      <c r="H301" s="17">
        <f>'Measure I ER'!H301</f>
        <v>0.878682829138165</v>
      </c>
      <c r="I301" s="18">
        <f t="shared" si="23"/>
        <v>0.43510175241484883</v>
      </c>
      <c r="J301" s="18">
        <f t="shared" si="24"/>
        <v>12.836574460011263</v>
      </c>
    </row>
    <row r="302" spans="1:10" ht="12.75">
      <c r="A302" s="6">
        <v>38915</v>
      </c>
      <c r="B302" s="15">
        <v>7120.32</v>
      </c>
      <c r="C302" s="16">
        <v>0.72245</v>
      </c>
      <c r="D302" s="15">
        <f t="shared" si="20"/>
        <v>183643.48406880003</v>
      </c>
      <c r="E302" s="41">
        <f t="shared" si="21"/>
        <v>183643.48406880003</v>
      </c>
      <c r="F302" s="17">
        <f t="shared" si="22"/>
        <v>14.0658053752816</v>
      </c>
      <c r="G302" s="42">
        <v>0.5248044621513944</v>
      </c>
      <c r="H302" s="17">
        <f>'Measure I ER'!H302</f>
        <v>0.878682829138165</v>
      </c>
      <c r="I302" s="18">
        <f t="shared" si="23"/>
        <v>0.46113666954752025</v>
      </c>
      <c r="J302" s="18">
        <f t="shared" si="24"/>
        <v>13.604668705734081</v>
      </c>
    </row>
    <row r="303" spans="1:10" ht="12.75">
      <c r="A303" s="6">
        <v>38916</v>
      </c>
      <c r="B303" s="15">
        <v>7652.4</v>
      </c>
      <c r="C303" s="16">
        <v>0.72245</v>
      </c>
      <c r="D303" s="15">
        <f t="shared" si="20"/>
        <v>197366.606766</v>
      </c>
      <c r="E303" s="41">
        <f t="shared" si="21"/>
        <v>197366.606766</v>
      </c>
      <c r="F303" s="17">
        <f t="shared" si="22"/>
        <v>15.11690051202824</v>
      </c>
      <c r="G303" s="42">
        <v>0.5640215139442231</v>
      </c>
      <c r="H303" s="17">
        <f>'Measure I ER'!H303</f>
        <v>0.878682829138165</v>
      </c>
      <c r="I303" s="18">
        <f t="shared" si="23"/>
        <v>0.49559601956730087</v>
      </c>
      <c r="J303" s="18">
        <f t="shared" si="24"/>
        <v>14.621304492460938</v>
      </c>
    </row>
    <row r="304" spans="1:10" ht="12.75">
      <c r="A304" s="6">
        <v>38917</v>
      </c>
      <c r="B304" s="15">
        <v>8028.48</v>
      </c>
      <c r="C304" s="16">
        <v>0.72245</v>
      </c>
      <c r="D304" s="15">
        <f t="shared" si="20"/>
        <v>207066.26092320002</v>
      </c>
      <c r="E304" s="41">
        <f t="shared" si="21"/>
        <v>207066.26092320002</v>
      </c>
      <c r="F304" s="17">
        <f t="shared" si="22"/>
        <v>15.859826122890661</v>
      </c>
      <c r="G304" s="42">
        <v>0.5917405577689242</v>
      </c>
      <c r="H304" s="17">
        <f>'Measure I ER'!H304</f>
        <v>0.878682829138165</v>
      </c>
      <c r="I304" s="18">
        <f t="shared" si="23"/>
        <v>0.519952267416194</v>
      </c>
      <c r="J304" s="18">
        <f t="shared" si="24"/>
        <v>15.339873855474467</v>
      </c>
    </row>
    <row r="305" spans="1:10" ht="12.75">
      <c r="A305" s="6">
        <v>38918</v>
      </c>
      <c r="B305" s="15">
        <v>8529.36</v>
      </c>
      <c r="C305" s="16">
        <v>0.72245</v>
      </c>
      <c r="D305" s="15">
        <f t="shared" si="20"/>
        <v>219984.68991240006</v>
      </c>
      <c r="E305" s="41">
        <f t="shared" si="21"/>
        <v>219984.68991240006</v>
      </c>
      <c r="F305" s="17">
        <f t="shared" si="22"/>
        <v>16.849287354460458</v>
      </c>
      <c r="G305" s="42">
        <v>0.6286580079681275</v>
      </c>
      <c r="H305" s="17">
        <f>'Measure I ER'!H305</f>
        <v>0.878682829138165</v>
      </c>
      <c r="I305" s="18">
        <f t="shared" si="23"/>
        <v>0.5523909970017974</v>
      </c>
      <c r="J305" s="18">
        <f t="shared" si="24"/>
        <v>16.29689635745866</v>
      </c>
    </row>
    <row r="306" spans="1:10" ht="12.75">
      <c r="A306" s="6">
        <v>38919</v>
      </c>
      <c r="B306" s="15">
        <v>7112.16</v>
      </c>
      <c r="C306" s="16">
        <v>0.72245</v>
      </c>
      <c r="D306" s="15">
        <f t="shared" si="20"/>
        <v>183433.02571440002</v>
      </c>
      <c r="E306" s="41">
        <f t="shared" si="21"/>
        <v>183433.02571440002</v>
      </c>
      <c r="F306" s="17">
        <f t="shared" si="22"/>
        <v>14.04968573854304</v>
      </c>
      <c r="G306" s="42">
        <v>0.5242030278884462</v>
      </c>
      <c r="H306" s="17">
        <f>'Measure I ER'!H306</f>
        <v>0.878682829138165</v>
      </c>
      <c r="I306" s="18">
        <f t="shared" si="23"/>
        <v>0.4606081995878123</v>
      </c>
      <c r="J306" s="18">
        <f t="shared" si="24"/>
        <v>13.589077538955229</v>
      </c>
    </row>
    <row r="307" spans="1:10" ht="12.75">
      <c r="A307" s="6">
        <v>38920</v>
      </c>
      <c r="B307" s="15">
        <v>8122.32</v>
      </c>
      <c r="C307" s="16">
        <v>0.72245</v>
      </c>
      <c r="D307" s="15">
        <f t="shared" si="20"/>
        <v>209486.53199880003</v>
      </c>
      <c r="E307" s="41">
        <f t="shared" si="21"/>
        <v>209486.53199880003</v>
      </c>
      <c r="F307" s="17">
        <f t="shared" si="22"/>
        <v>16.045201945384093</v>
      </c>
      <c r="G307" s="42">
        <v>0.5986570517928287</v>
      </c>
      <c r="H307" s="17">
        <f>'Measure I ER'!H307</f>
        <v>0.878682829138165</v>
      </c>
      <c r="I307" s="18">
        <f t="shared" si="23"/>
        <v>0.5260296719528357</v>
      </c>
      <c r="J307" s="18">
        <f t="shared" si="24"/>
        <v>15.519172273431257</v>
      </c>
    </row>
    <row r="308" spans="1:10" ht="12.75">
      <c r="A308" s="6">
        <v>38921</v>
      </c>
      <c r="B308" s="15">
        <v>8223.6</v>
      </c>
      <c r="C308" s="16">
        <v>0.72245</v>
      </c>
      <c r="D308" s="15">
        <f t="shared" si="20"/>
        <v>212098.69157400003</v>
      </c>
      <c r="E308" s="41">
        <f t="shared" si="21"/>
        <v>212098.69157400003</v>
      </c>
      <c r="F308" s="17">
        <f t="shared" si="22"/>
        <v>16.245275083727385</v>
      </c>
      <c r="G308" s="42">
        <v>0.6061219123505976</v>
      </c>
      <c r="H308" s="17">
        <f>'Measure I ER'!H308</f>
        <v>0.878682829138165</v>
      </c>
      <c r="I308" s="18">
        <f t="shared" si="23"/>
        <v>0.532588916746858</v>
      </c>
      <c r="J308" s="18">
        <f t="shared" si="24"/>
        <v>15.712686166980527</v>
      </c>
    </row>
    <row r="309" spans="1:10" ht="12.75">
      <c r="A309" s="6">
        <v>38922</v>
      </c>
      <c r="B309" s="15">
        <v>8865.12</v>
      </c>
      <c r="C309" s="16">
        <v>0.72245</v>
      </c>
      <c r="D309" s="15">
        <f t="shared" si="20"/>
        <v>228644.43220080005</v>
      </c>
      <c r="E309" s="41">
        <f t="shared" si="21"/>
        <v>228644.43220080005</v>
      </c>
      <c r="F309" s="17">
        <f t="shared" si="22"/>
        <v>17.51256299555588</v>
      </c>
      <c r="G309" s="42">
        <v>0.6534052589641434</v>
      </c>
      <c r="H309" s="17">
        <f>'Measure I ER'!H309</f>
        <v>0.878682829138165</v>
      </c>
      <c r="I309" s="18">
        <f t="shared" si="23"/>
        <v>0.5741359815203688</v>
      </c>
      <c r="J309" s="18">
        <f t="shared" si="24"/>
        <v>16.93842701403551</v>
      </c>
    </row>
    <row r="310" spans="1:10" ht="12.75">
      <c r="A310" s="6">
        <v>38923</v>
      </c>
      <c r="B310" s="15">
        <v>8728.32</v>
      </c>
      <c r="C310" s="16">
        <v>0.72245</v>
      </c>
      <c r="D310" s="15">
        <f t="shared" si="20"/>
        <v>225116.15978880003</v>
      </c>
      <c r="E310" s="41">
        <f t="shared" si="21"/>
        <v>225116.15978880003</v>
      </c>
      <c r="F310" s="17">
        <f t="shared" si="22"/>
        <v>17.24232202670356</v>
      </c>
      <c r="G310" s="42">
        <v>0.6433223904382471</v>
      </c>
      <c r="H310" s="17">
        <f>'Measure I ER'!H310</f>
        <v>0.878682829138165</v>
      </c>
      <c r="I310" s="18">
        <f t="shared" si="23"/>
        <v>0.5652763380782062</v>
      </c>
      <c r="J310" s="18">
        <f t="shared" si="24"/>
        <v>16.677045688625356</v>
      </c>
    </row>
    <row r="311" spans="1:10" ht="12.75">
      <c r="A311" s="6">
        <v>38924</v>
      </c>
      <c r="B311" s="15">
        <v>8184.48</v>
      </c>
      <c r="C311" s="16">
        <v>0.72245</v>
      </c>
      <c r="D311" s="15">
        <f t="shared" si="20"/>
        <v>211089.7294632</v>
      </c>
      <c r="E311" s="41">
        <f t="shared" si="21"/>
        <v>211089.7294632</v>
      </c>
      <c r="F311" s="17">
        <f t="shared" si="22"/>
        <v>16.16799564877488</v>
      </c>
      <c r="G311" s="42">
        <v>0.6032385657370517</v>
      </c>
      <c r="H311" s="17">
        <f>'Measure I ER'!H311</f>
        <v>0.878682829138165</v>
      </c>
      <c r="I311" s="18">
        <f t="shared" si="23"/>
        <v>0.5300553695870815</v>
      </c>
      <c r="J311" s="18">
        <f t="shared" si="24"/>
        <v>15.637940279187799</v>
      </c>
    </row>
    <row r="312" spans="1:10" ht="12.75">
      <c r="A312" s="6">
        <v>38925</v>
      </c>
      <c r="B312" s="15">
        <v>7814.88</v>
      </c>
      <c r="C312" s="16">
        <v>0.72245</v>
      </c>
      <c r="D312" s="15">
        <f t="shared" si="20"/>
        <v>201557.20399920002</v>
      </c>
      <c r="E312" s="41">
        <f t="shared" si="21"/>
        <v>201557.20399920002</v>
      </c>
      <c r="F312" s="17">
        <f t="shared" si="22"/>
        <v>15.437870925910728</v>
      </c>
      <c r="G312" s="42">
        <v>0.5759971314741035</v>
      </c>
      <c r="H312" s="17">
        <f>'Measure I ER'!H312</f>
        <v>0.878682829138165</v>
      </c>
      <c r="I312" s="18">
        <f t="shared" si="23"/>
        <v>0.5061187890591328</v>
      </c>
      <c r="J312" s="18">
        <f t="shared" si="24"/>
        <v>14.931752136851594</v>
      </c>
    </row>
    <row r="313" spans="1:10" ht="12.75">
      <c r="A313" s="6">
        <v>38926</v>
      </c>
      <c r="B313" s="15">
        <v>8077.92</v>
      </c>
      <c r="C313" s="16">
        <v>0.72245</v>
      </c>
      <c r="D313" s="15">
        <f t="shared" si="20"/>
        <v>208341.39095280002</v>
      </c>
      <c r="E313" s="41">
        <f t="shared" si="21"/>
        <v>208341.39095280002</v>
      </c>
      <c r="F313" s="17">
        <f t="shared" si="22"/>
        <v>15.957492157247811</v>
      </c>
      <c r="G313" s="42">
        <v>0.5953845418326692</v>
      </c>
      <c r="H313" s="17">
        <f>'Measure I ER'!H313</f>
        <v>0.878682829138165</v>
      </c>
      <c r="I313" s="18">
        <f t="shared" si="23"/>
        <v>0.5231541736426599</v>
      </c>
      <c r="J313" s="18">
        <f t="shared" si="24"/>
        <v>15.434337983605152</v>
      </c>
    </row>
    <row r="314" spans="1:10" ht="12.75">
      <c r="A314" s="6">
        <v>38927</v>
      </c>
      <c r="B314" s="15">
        <v>7739.04</v>
      </c>
      <c r="C314" s="16">
        <v>0.72245</v>
      </c>
      <c r="D314" s="15">
        <f t="shared" si="20"/>
        <v>199601.17929360003</v>
      </c>
      <c r="E314" s="41">
        <f t="shared" si="21"/>
        <v>199601.17929360003</v>
      </c>
      <c r="F314" s="17">
        <f t="shared" si="22"/>
        <v>15.288053125634708</v>
      </c>
      <c r="G314" s="42">
        <v>0.5704073306772908</v>
      </c>
      <c r="H314" s="17">
        <f>'Measure I ER'!H314</f>
        <v>0.878682829138165</v>
      </c>
      <c r="I314" s="18">
        <f t="shared" si="23"/>
        <v>0.5012071270806706</v>
      </c>
      <c r="J314" s="18">
        <f t="shared" si="24"/>
        <v>14.786845998554037</v>
      </c>
    </row>
    <row r="315" spans="1:10" ht="12.75">
      <c r="A315" s="6">
        <v>38928</v>
      </c>
      <c r="B315" s="15">
        <v>7899.84</v>
      </c>
      <c r="C315" s="16">
        <v>0.72245</v>
      </c>
      <c r="D315" s="15">
        <f t="shared" si="20"/>
        <v>203748.44686560004</v>
      </c>
      <c r="E315" s="41">
        <f t="shared" si="21"/>
        <v>203748.44686560004</v>
      </c>
      <c r="F315" s="17">
        <f t="shared" si="22"/>
        <v>15.605704790776906</v>
      </c>
      <c r="G315" s="42">
        <v>0.5822591235059762</v>
      </c>
      <c r="H315" s="17">
        <f>'Measure I ER'!H315</f>
        <v>0.878682829138165</v>
      </c>
      <c r="I315" s="18">
        <f t="shared" si="23"/>
        <v>0.5116210939337393</v>
      </c>
      <c r="J315" s="18">
        <f t="shared" si="24"/>
        <v>15.094083696843168</v>
      </c>
    </row>
    <row r="316" spans="1:10" ht="12.75">
      <c r="A316" s="6">
        <v>38929</v>
      </c>
      <c r="B316" s="15">
        <v>8294.88</v>
      </c>
      <c r="C316" s="16">
        <v>0.72245</v>
      </c>
      <c r="D316" s="15">
        <f t="shared" si="20"/>
        <v>213937.1071992</v>
      </c>
      <c r="E316" s="41">
        <f t="shared" si="21"/>
        <v>213937.1071992</v>
      </c>
      <c r="F316" s="17">
        <f t="shared" si="22"/>
        <v>16.38608485170833</v>
      </c>
      <c r="G316" s="42">
        <v>0.6113756175298806</v>
      </c>
      <c r="H316" s="17">
        <f>'Measure I ER'!H316</f>
        <v>0.878682829138165</v>
      </c>
      <c r="I316" s="18">
        <f t="shared" si="23"/>
        <v>0.5372052572772481</v>
      </c>
      <c r="J316" s="18">
        <f t="shared" si="24"/>
        <v>15.84887959443108</v>
      </c>
    </row>
    <row r="317" spans="1:10" ht="12.75">
      <c r="A317" s="6">
        <v>38930</v>
      </c>
      <c r="B317" s="15">
        <v>7493.52</v>
      </c>
      <c r="C317" s="16">
        <v>0.7229</v>
      </c>
      <c r="D317" s="15">
        <f t="shared" si="20"/>
        <v>193389.24220560002</v>
      </c>
      <c r="E317" s="41">
        <f t="shared" si="21"/>
        <v>193389.24220560002</v>
      </c>
      <c r="F317" s="17">
        <f t="shared" si="22"/>
        <v>14.812262228253523</v>
      </c>
      <c r="G317" s="42">
        <v>0.5523112350597611</v>
      </c>
      <c r="H317" s="17">
        <f>'Measure I ER'!H317</f>
        <v>0.878682829138165</v>
      </c>
      <c r="I317" s="18">
        <f t="shared" si="23"/>
        <v>0.48530639858710495</v>
      </c>
      <c r="J317" s="18">
        <f t="shared" si="24"/>
        <v>14.326955829666419</v>
      </c>
    </row>
    <row r="318" spans="1:10" ht="12.75">
      <c r="A318" s="6">
        <v>38931</v>
      </c>
      <c r="B318" s="15">
        <v>7648.32</v>
      </c>
      <c r="C318" s="16">
        <v>0.7229</v>
      </c>
      <c r="D318" s="15">
        <f t="shared" si="20"/>
        <v>197384.2478496</v>
      </c>
      <c r="E318" s="41">
        <f t="shared" si="21"/>
        <v>197384.2478496</v>
      </c>
      <c r="F318" s="17">
        <f t="shared" si="22"/>
        <v>15.118251695544414</v>
      </c>
      <c r="G318" s="42">
        <v>0.5637207968127491</v>
      </c>
      <c r="H318" s="17">
        <f>'Measure I ER'!H318</f>
        <v>0.878682829138165</v>
      </c>
      <c r="I318" s="18">
        <f t="shared" si="23"/>
        <v>0.49533178458744703</v>
      </c>
      <c r="J318" s="18">
        <f t="shared" si="24"/>
        <v>14.622919910956966</v>
      </c>
    </row>
    <row r="319" spans="1:10" ht="12.75">
      <c r="A319" s="6">
        <v>38932</v>
      </c>
      <c r="B319" s="15">
        <v>8673.36</v>
      </c>
      <c r="C319" s="16">
        <v>0.7229</v>
      </c>
      <c r="D319" s="15">
        <f t="shared" si="20"/>
        <v>223837.99840080002</v>
      </c>
      <c r="E319" s="41">
        <f t="shared" si="21"/>
        <v>223837.99840080002</v>
      </c>
      <c r="F319" s="17">
        <f t="shared" si="22"/>
        <v>17.14442381151248</v>
      </c>
      <c r="G319" s="42">
        <v>0.6392715537848606</v>
      </c>
      <c r="H319" s="17">
        <f>'Measure I ER'!H319</f>
        <v>0.878682829138165</v>
      </c>
      <c r="I319" s="18">
        <f t="shared" si="23"/>
        <v>0.5617169374672318</v>
      </c>
      <c r="J319" s="18">
        <f t="shared" si="24"/>
        <v>16.582706874045247</v>
      </c>
    </row>
    <row r="320" spans="1:10" ht="12.75">
      <c r="A320" s="6">
        <v>38933</v>
      </c>
      <c r="B320" s="15">
        <v>9178.56</v>
      </c>
      <c r="C320" s="16">
        <v>0.7229</v>
      </c>
      <c r="D320" s="15">
        <f t="shared" si="20"/>
        <v>236875.9625568</v>
      </c>
      <c r="E320" s="41">
        <f t="shared" si="21"/>
        <v>236875.9625568</v>
      </c>
      <c r="F320" s="17">
        <f t="shared" si="22"/>
        <v>18.14304060011298</v>
      </c>
      <c r="G320" s="42">
        <v>0.6765074103585658</v>
      </c>
      <c r="H320" s="17">
        <f>'Measure I ER'!H320</f>
        <v>0.878682829138165</v>
      </c>
      <c r="I320" s="18">
        <f t="shared" si="23"/>
        <v>0.5944354452667981</v>
      </c>
      <c r="J320" s="18">
        <f t="shared" si="24"/>
        <v>17.548605154846182</v>
      </c>
    </row>
    <row r="321" spans="1:10" ht="12.75">
      <c r="A321" s="6">
        <v>38934</v>
      </c>
      <c r="B321" s="15">
        <v>9128.88</v>
      </c>
      <c r="C321" s="16">
        <v>0.7229</v>
      </c>
      <c r="D321" s="15">
        <f t="shared" si="20"/>
        <v>235593.84446639998</v>
      </c>
      <c r="E321" s="41">
        <f t="shared" si="21"/>
        <v>235593.84446639998</v>
      </c>
      <c r="F321" s="17">
        <f t="shared" si="22"/>
        <v>18.044839329214977</v>
      </c>
      <c r="G321" s="42">
        <v>0.6728457370517928</v>
      </c>
      <c r="H321" s="17">
        <f>'Measure I ER'!H321</f>
        <v>0.878682829138165</v>
      </c>
      <c r="I321" s="18">
        <f t="shared" si="23"/>
        <v>0.5912179958062231</v>
      </c>
      <c r="J321" s="18">
        <f t="shared" si="24"/>
        <v>17.453621333408755</v>
      </c>
    </row>
    <row r="322" spans="1:10" ht="12.75">
      <c r="A322" s="6">
        <v>38935</v>
      </c>
      <c r="B322" s="15">
        <v>8270.64</v>
      </c>
      <c r="C322" s="16">
        <v>0.7229</v>
      </c>
      <c r="D322" s="15">
        <f t="shared" si="20"/>
        <v>213444.7899192</v>
      </c>
      <c r="E322" s="41">
        <f t="shared" si="21"/>
        <v>213444.7899192</v>
      </c>
      <c r="F322" s="17">
        <f t="shared" si="22"/>
        <v>16.348376794281283</v>
      </c>
      <c r="G322" s="42">
        <v>0.6095890039840638</v>
      </c>
      <c r="H322" s="17">
        <f>'Measure I ER'!H322</f>
        <v>0.878682829138165</v>
      </c>
      <c r="I322" s="18">
        <f t="shared" si="23"/>
        <v>0.5356353906322333</v>
      </c>
      <c r="J322" s="18">
        <f t="shared" si="24"/>
        <v>15.81274140364905</v>
      </c>
    </row>
    <row r="323" spans="1:10" ht="12.75">
      <c r="A323" s="6">
        <v>38936</v>
      </c>
      <c r="B323" s="15">
        <v>7714.32</v>
      </c>
      <c r="C323" s="16">
        <v>0.7229</v>
      </c>
      <c r="D323" s="15">
        <f t="shared" si="20"/>
        <v>199087.54482960002</v>
      </c>
      <c r="E323" s="41">
        <f t="shared" si="21"/>
        <v>199087.54482960002</v>
      </c>
      <c r="F323" s="17">
        <f t="shared" si="22"/>
        <v>15.248712321133555</v>
      </c>
      <c r="G323" s="42">
        <v>0.5685853386454184</v>
      </c>
      <c r="H323" s="17">
        <f>'Measure I ER'!H323</f>
        <v>0.878682829138165</v>
      </c>
      <c r="I323" s="18">
        <f t="shared" si="23"/>
        <v>0.49960617396743784</v>
      </c>
      <c r="J323" s="18">
        <f t="shared" si="24"/>
        <v>14.749106147166117</v>
      </c>
    </row>
    <row r="324" spans="1:10" ht="12.75">
      <c r="A324" s="6">
        <v>38937</v>
      </c>
      <c r="B324" s="15">
        <v>7560</v>
      </c>
      <c r="C324" s="16">
        <v>0.7229</v>
      </c>
      <c r="D324" s="15">
        <f t="shared" si="20"/>
        <v>195104.92680000002</v>
      </c>
      <c r="E324" s="41">
        <f t="shared" si="21"/>
        <v>195104.92680000002</v>
      </c>
      <c r="F324" s="17">
        <f t="shared" si="22"/>
        <v>14.943671658392402</v>
      </c>
      <c r="G324" s="42">
        <v>0.5572111553784861</v>
      </c>
      <c r="H324" s="17">
        <f>'Measure I ER'!H324</f>
        <v>0.878682829138165</v>
      </c>
      <c r="I324" s="18">
        <f t="shared" si="23"/>
        <v>0.4896118744353138</v>
      </c>
      <c r="J324" s="18">
        <f t="shared" si="24"/>
        <v>14.454059783957089</v>
      </c>
    </row>
    <row r="325" spans="1:10" ht="12.75">
      <c r="A325" s="6">
        <v>38938</v>
      </c>
      <c r="B325" s="15">
        <v>7789.2</v>
      </c>
      <c r="C325" s="16">
        <v>0.7229</v>
      </c>
      <c r="D325" s="15">
        <f aca="true" t="shared" si="25" ref="D325:D368">B325*C325*35.7</f>
        <v>201020.012676</v>
      </c>
      <c r="E325" s="41">
        <f aca="true" t="shared" si="26" ref="E325:E368">D325</f>
        <v>201020.012676</v>
      </c>
      <c r="F325" s="17">
        <f aca="true" t="shared" si="27" ref="F325:F368">+E325*21.1*44*0.99/12/1000000</f>
        <v>15.39672583089287</v>
      </c>
      <c r="G325" s="42">
        <v>0.5741043824701195</v>
      </c>
      <c r="H325" s="17">
        <f>'Measure I ER'!H325</f>
        <v>0.878682829138165</v>
      </c>
      <c r="I325" s="18">
        <f aca="true" t="shared" si="28" ref="I325:I368">G325*H325</f>
        <v>0.5044556630094638</v>
      </c>
      <c r="J325" s="18">
        <f aca="true" t="shared" si="29" ref="J325:J368">F325-I325</f>
        <v>14.892270167883405</v>
      </c>
    </row>
    <row r="326" spans="1:10" ht="12.75">
      <c r="A326" s="6">
        <v>38939</v>
      </c>
      <c r="B326" s="15">
        <v>8670.96</v>
      </c>
      <c r="C326" s="16">
        <v>0.7229</v>
      </c>
      <c r="D326" s="15">
        <f t="shared" si="25"/>
        <v>223776.0603288</v>
      </c>
      <c r="E326" s="41">
        <f t="shared" si="26"/>
        <v>223776.0603288</v>
      </c>
      <c r="F326" s="17">
        <f t="shared" si="27"/>
        <v>17.13967978876378</v>
      </c>
      <c r="G326" s="42">
        <v>0.6390946613545816</v>
      </c>
      <c r="H326" s="17">
        <f>'Measure I ER'!H326</f>
        <v>0.878682829138165</v>
      </c>
      <c r="I326" s="18">
        <f t="shared" si="28"/>
        <v>0.5615615051261412</v>
      </c>
      <c r="J326" s="18">
        <f t="shared" si="29"/>
        <v>16.578118283637636</v>
      </c>
    </row>
    <row r="327" spans="1:10" ht="12.75">
      <c r="A327" s="6">
        <v>38940</v>
      </c>
      <c r="B327" s="15">
        <v>8630.4</v>
      </c>
      <c r="C327" s="16">
        <v>0.7229</v>
      </c>
      <c r="D327" s="15">
        <f t="shared" si="25"/>
        <v>222729.306912</v>
      </c>
      <c r="E327" s="41">
        <f t="shared" si="26"/>
        <v>222729.306912</v>
      </c>
      <c r="F327" s="17">
        <f t="shared" si="27"/>
        <v>17.059505804310817</v>
      </c>
      <c r="G327" s="42">
        <v>0.6361051792828685</v>
      </c>
      <c r="H327" s="17">
        <f>'Measure I ER'!H327</f>
        <v>0.878682829138165</v>
      </c>
      <c r="I327" s="18">
        <f t="shared" si="28"/>
        <v>0.5589346985617105</v>
      </c>
      <c r="J327" s="18">
        <f t="shared" si="29"/>
        <v>16.500571105749106</v>
      </c>
    </row>
    <row r="328" spans="1:10" ht="12.75">
      <c r="A328" s="6">
        <v>38941</v>
      </c>
      <c r="B328" s="15">
        <v>8675.76</v>
      </c>
      <c r="C328" s="16">
        <v>0.7229</v>
      </c>
      <c r="D328" s="15">
        <f t="shared" si="25"/>
        <v>223899.9364728</v>
      </c>
      <c r="E328" s="41">
        <f t="shared" si="26"/>
        <v>223899.9364728</v>
      </c>
      <c r="F328" s="17">
        <f t="shared" si="27"/>
        <v>17.149167834261174</v>
      </c>
      <c r="G328" s="42">
        <v>0.6394484462151395</v>
      </c>
      <c r="H328" s="17">
        <f>'Measure I ER'!H328</f>
        <v>0.878682829138165</v>
      </c>
      <c r="I328" s="18">
        <f t="shared" si="28"/>
        <v>0.5618723698083226</v>
      </c>
      <c r="J328" s="18">
        <f t="shared" si="29"/>
        <v>16.58729546445285</v>
      </c>
    </row>
    <row r="329" spans="1:10" ht="12.75">
      <c r="A329" s="6">
        <v>38942</v>
      </c>
      <c r="B329" s="15">
        <v>8821.2</v>
      </c>
      <c r="C329" s="16">
        <v>0.7229</v>
      </c>
      <c r="D329" s="15">
        <f t="shared" si="25"/>
        <v>227653.38363600004</v>
      </c>
      <c r="E329" s="41">
        <f t="shared" si="26"/>
        <v>227653.38363600004</v>
      </c>
      <c r="F329" s="17">
        <f t="shared" si="27"/>
        <v>17.436655612832155</v>
      </c>
      <c r="G329" s="42">
        <v>0.6501681274900398</v>
      </c>
      <c r="H329" s="17">
        <f>'Measure I ER'!H329</f>
        <v>0.878682829138165</v>
      </c>
      <c r="I329" s="18">
        <f t="shared" si="28"/>
        <v>0.5712915696784113</v>
      </c>
      <c r="J329" s="18">
        <f t="shared" si="29"/>
        <v>16.865364043153743</v>
      </c>
    </row>
    <row r="330" spans="1:10" ht="12.75">
      <c r="A330" s="6">
        <v>38943</v>
      </c>
      <c r="B330" s="15">
        <v>8605.68</v>
      </c>
      <c r="C330" s="16">
        <v>0.7229</v>
      </c>
      <c r="D330" s="15">
        <f t="shared" si="25"/>
        <v>222091.34477040003</v>
      </c>
      <c r="E330" s="41">
        <f t="shared" si="26"/>
        <v>222091.34477040003</v>
      </c>
      <c r="F330" s="17">
        <f t="shared" si="27"/>
        <v>17.01064236999925</v>
      </c>
      <c r="G330" s="42">
        <v>0.634283187250996</v>
      </c>
      <c r="H330" s="17">
        <f>'Measure I ER'!H330</f>
        <v>0.878682829138165</v>
      </c>
      <c r="I330" s="18">
        <f t="shared" si="28"/>
        <v>0.5573337454484776</v>
      </c>
      <c r="J330" s="18">
        <f t="shared" si="29"/>
        <v>16.453308624550772</v>
      </c>
    </row>
    <row r="331" spans="1:10" ht="12.75">
      <c r="A331" s="6">
        <v>38944</v>
      </c>
      <c r="B331" s="15">
        <v>8781.12</v>
      </c>
      <c r="C331" s="16">
        <v>0.7229</v>
      </c>
      <c r="D331" s="15">
        <f t="shared" si="25"/>
        <v>226619.01783360002</v>
      </c>
      <c r="E331" s="41">
        <f t="shared" si="26"/>
        <v>226619.01783360002</v>
      </c>
      <c r="F331" s="17">
        <f t="shared" si="27"/>
        <v>17.357430432928933</v>
      </c>
      <c r="G331" s="42">
        <v>0.6472140239043824</v>
      </c>
      <c r="H331" s="17">
        <f>'Measure I ER'!H331</f>
        <v>0.878682829138165</v>
      </c>
      <c r="I331" s="18">
        <f t="shared" si="28"/>
        <v>0.5686958495821987</v>
      </c>
      <c r="J331" s="18">
        <f t="shared" si="29"/>
        <v>16.788734583346734</v>
      </c>
    </row>
    <row r="332" spans="1:10" ht="12.75">
      <c r="A332" s="6">
        <v>38945</v>
      </c>
      <c r="B332" s="15">
        <v>8671.44</v>
      </c>
      <c r="C332" s="16">
        <v>0.7229</v>
      </c>
      <c r="D332" s="15">
        <f t="shared" si="25"/>
        <v>223788.4479432</v>
      </c>
      <c r="E332" s="41">
        <f t="shared" si="26"/>
        <v>223788.4479432</v>
      </c>
      <c r="F332" s="17">
        <f t="shared" si="27"/>
        <v>17.140628593313522</v>
      </c>
      <c r="G332" s="42">
        <v>0.6391300398406375</v>
      </c>
      <c r="H332" s="17">
        <f>'Measure I ER'!H332</f>
        <v>0.878682829138165</v>
      </c>
      <c r="I332" s="18">
        <f t="shared" si="28"/>
        <v>0.5615925915943595</v>
      </c>
      <c r="J332" s="18">
        <f t="shared" si="29"/>
        <v>16.579036001719164</v>
      </c>
    </row>
    <row r="333" spans="1:10" ht="12.75">
      <c r="A333" s="6">
        <v>38946</v>
      </c>
      <c r="B333" s="15">
        <v>8028.24</v>
      </c>
      <c r="C333" s="16">
        <v>0.7229</v>
      </c>
      <c r="D333" s="15">
        <f t="shared" si="25"/>
        <v>207189.0446472</v>
      </c>
      <c r="E333" s="41">
        <f t="shared" si="26"/>
        <v>207189.0446472</v>
      </c>
      <c r="F333" s="17">
        <f t="shared" si="27"/>
        <v>15.869230496662992</v>
      </c>
      <c r="G333" s="42">
        <v>0.5917228685258964</v>
      </c>
      <c r="H333" s="17">
        <f>'Measure I ER'!H333</f>
        <v>0.878682829138165</v>
      </c>
      <c r="I333" s="18">
        <f t="shared" si="28"/>
        <v>0.519936724182085</v>
      </c>
      <c r="J333" s="18">
        <f t="shared" si="29"/>
        <v>15.349293772480907</v>
      </c>
    </row>
    <row r="334" spans="1:10" ht="12.75">
      <c r="A334" s="6">
        <v>38947</v>
      </c>
      <c r="B334" s="15">
        <v>7551.84</v>
      </c>
      <c r="C334" s="16">
        <v>0.7229</v>
      </c>
      <c r="D334" s="15">
        <f t="shared" si="25"/>
        <v>194894.33735520003</v>
      </c>
      <c r="E334" s="41">
        <f t="shared" si="26"/>
        <v>194894.33735520003</v>
      </c>
      <c r="F334" s="17">
        <f t="shared" si="27"/>
        <v>14.927541981046835</v>
      </c>
      <c r="G334" s="42">
        <v>0.556609721115538</v>
      </c>
      <c r="H334" s="17">
        <f>'Measure I ER'!H334</f>
        <v>0.878682829138165</v>
      </c>
      <c r="I334" s="18">
        <f t="shared" si="28"/>
        <v>0.4890834044756059</v>
      </c>
      <c r="J334" s="18">
        <f t="shared" si="29"/>
        <v>14.438458576571229</v>
      </c>
    </row>
    <row r="335" spans="1:10" ht="12.75">
      <c r="A335" s="6">
        <v>38948</v>
      </c>
      <c r="B335" s="15">
        <v>8815.68</v>
      </c>
      <c r="C335" s="16">
        <v>0.7229</v>
      </c>
      <c r="D335" s="15">
        <f t="shared" si="25"/>
        <v>227510.92607040002</v>
      </c>
      <c r="E335" s="41">
        <f t="shared" si="26"/>
        <v>227510.92607040002</v>
      </c>
      <c r="F335" s="17">
        <f t="shared" si="27"/>
        <v>17.425744360510148</v>
      </c>
      <c r="G335" s="42">
        <v>0.6497612749003984</v>
      </c>
      <c r="H335" s="17">
        <f>'Measure I ER'!H335</f>
        <v>0.878682829138165</v>
      </c>
      <c r="I335" s="18">
        <f t="shared" si="28"/>
        <v>0.5709340752939029</v>
      </c>
      <c r="J335" s="18">
        <f t="shared" si="29"/>
        <v>16.854810285216246</v>
      </c>
    </row>
    <row r="336" spans="1:10" ht="12.75">
      <c r="A336" s="6">
        <v>38949</v>
      </c>
      <c r="B336" s="15">
        <v>8431.92</v>
      </c>
      <c r="C336" s="16">
        <v>0.7229</v>
      </c>
      <c r="D336" s="15">
        <f t="shared" si="25"/>
        <v>217607.0283576</v>
      </c>
      <c r="E336" s="41">
        <f t="shared" si="26"/>
        <v>217607.0283576</v>
      </c>
      <c r="F336" s="17">
        <f t="shared" si="27"/>
        <v>16.66717512299366</v>
      </c>
      <c r="G336" s="42">
        <v>0.6214761752988047</v>
      </c>
      <c r="H336" s="17">
        <f>'Measure I ER'!H336</f>
        <v>0.878682829138165</v>
      </c>
      <c r="I336" s="18">
        <f t="shared" si="28"/>
        <v>0.5460804439535198</v>
      </c>
      <c r="J336" s="18">
        <f t="shared" si="29"/>
        <v>16.12109467904014</v>
      </c>
    </row>
    <row r="337" spans="1:10" ht="12.75">
      <c r="A337" s="13">
        <v>38950</v>
      </c>
      <c r="B337" s="15">
        <v>8941.92</v>
      </c>
      <c r="C337" s="16">
        <v>0.7229</v>
      </c>
      <c r="D337" s="15">
        <f t="shared" si="25"/>
        <v>230768.86865760002</v>
      </c>
      <c r="E337" s="41">
        <f t="shared" si="26"/>
        <v>230768.86865760002</v>
      </c>
      <c r="F337" s="17">
        <f t="shared" si="27"/>
        <v>17.675279957091558</v>
      </c>
      <c r="G337" s="42">
        <v>0.6590658167330676</v>
      </c>
      <c r="H337" s="17">
        <f>'Measure I ER'!H337</f>
        <v>0.878682829138165</v>
      </c>
      <c r="I337" s="18">
        <f t="shared" si="28"/>
        <v>0.5791098164352673</v>
      </c>
      <c r="J337" s="18">
        <f t="shared" si="29"/>
        <v>17.09617014065629</v>
      </c>
    </row>
    <row r="338" spans="1:10" ht="12.75">
      <c r="A338" s="13">
        <v>38951</v>
      </c>
      <c r="B338" s="15">
        <v>8809.68</v>
      </c>
      <c r="C338" s="16">
        <v>0.7229</v>
      </c>
      <c r="D338" s="15">
        <f t="shared" si="25"/>
        <v>227356.08089040002</v>
      </c>
      <c r="E338" s="41">
        <f t="shared" si="26"/>
        <v>227356.08089040002</v>
      </c>
      <c r="F338" s="17">
        <f t="shared" si="27"/>
        <v>17.413884303638408</v>
      </c>
      <c r="G338" s="42">
        <v>0.6493190438247011</v>
      </c>
      <c r="H338" s="17">
        <f>'Measure I ER'!H338</f>
        <v>0.878682829138165</v>
      </c>
      <c r="I338" s="18">
        <f t="shared" si="28"/>
        <v>0.5705454944411764</v>
      </c>
      <c r="J338" s="18">
        <f t="shared" si="29"/>
        <v>16.84333880919723</v>
      </c>
    </row>
    <row r="339" spans="1:10" ht="12.75">
      <c r="A339" s="13">
        <v>38952</v>
      </c>
      <c r="B339" s="15">
        <v>9222.48</v>
      </c>
      <c r="C339" s="16">
        <v>0.7229</v>
      </c>
      <c r="D339" s="15">
        <f t="shared" si="25"/>
        <v>238009.4292744</v>
      </c>
      <c r="E339" s="41">
        <f t="shared" si="26"/>
        <v>238009.4292744</v>
      </c>
      <c r="F339" s="17">
        <f t="shared" si="27"/>
        <v>18.22985621641412</v>
      </c>
      <c r="G339" s="42">
        <v>0.6797445418326693</v>
      </c>
      <c r="H339" s="17">
        <f>'Measure I ER'!H339</f>
        <v>0.878682829138165</v>
      </c>
      <c r="I339" s="18">
        <f t="shared" si="28"/>
        <v>0.5972798571087556</v>
      </c>
      <c r="J339" s="18">
        <f t="shared" si="29"/>
        <v>17.632576359305364</v>
      </c>
    </row>
    <row r="340" spans="1:10" ht="12.75">
      <c r="A340" s="13">
        <v>38953</v>
      </c>
      <c r="B340" s="15">
        <v>9266.4</v>
      </c>
      <c r="C340" s="16">
        <v>0.7229</v>
      </c>
      <c r="D340" s="15">
        <f t="shared" si="25"/>
        <v>239142.895992</v>
      </c>
      <c r="E340" s="41">
        <f t="shared" si="26"/>
        <v>239142.895992</v>
      </c>
      <c r="F340" s="17">
        <f t="shared" si="27"/>
        <v>18.316671832715254</v>
      </c>
      <c r="G340" s="42">
        <v>0.682981673306773</v>
      </c>
      <c r="H340" s="17">
        <f>'Measure I ER'!H340</f>
        <v>0.878682829138165</v>
      </c>
      <c r="I340" s="18">
        <f t="shared" si="28"/>
        <v>0.6001242689507131</v>
      </c>
      <c r="J340" s="18">
        <f t="shared" si="29"/>
        <v>17.716547563764543</v>
      </c>
    </row>
    <row r="341" spans="1:10" ht="12.75">
      <c r="A341" s="13">
        <v>38954</v>
      </c>
      <c r="B341" s="15">
        <v>9382.8</v>
      </c>
      <c r="C341" s="16">
        <v>0.7229</v>
      </c>
      <c r="D341" s="15">
        <f t="shared" si="25"/>
        <v>242146.892484</v>
      </c>
      <c r="E341" s="41">
        <f t="shared" si="26"/>
        <v>242146.892484</v>
      </c>
      <c r="F341" s="17">
        <f t="shared" si="27"/>
        <v>18.546756936027016</v>
      </c>
      <c r="G341" s="42">
        <v>0.6915609561752988</v>
      </c>
      <c r="H341" s="17">
        <f>'Measure I ER'!H341</f>
        <v>0.878682829138165</v>
      </c>
      <c r="I341" s="18">
        <f t="shared" si="28"/>
        <v>0.6076627374936061</v>
      </c>
      <c r="J341" s="18">
        <f t="shared" si="29"/>
        <v>17.93909419853341</v>
      </c>
    </row>
    <row r="342" spans="1:10" ht="12.75">
      <c r="A342" s="13">
        <v>38955</v>
      </c>
      <c r="B342" s="15">
        <v>8007.36</v>
      </c>
      <c r="C342" s="16">
        <v>0.7229</v>
      </c>
      <c r="D342" s="15">
        <f t="shared" si="25"/>
        <v>206650.18342080002</v>
      </c>
      <c r="E342" s="41">
        <f t="shared" si="26"/>
        <v>206650.18342080002</v>
      </c>
      <c r="F342" s="17">
        <f t="shared" si="27"/>
        <v>15.827957498749338</v>
      </c>
      <c r="G342" s="42">
        <v>0.5901839043824701</v>
      </c>
      <c r="H342" s="17">
        <f>'Measure I ER'!H342</f>
        <v>0.878682829138165</v>
      </c>
      <c r="I342" s="18">
        <f t="shared" si="28"/>
        <v>0.5185844628145971</v>
      </c>
      <c r="J342" s="18">
        <f t="shared" si="29"/>
        <v>15.30937303593474</v>
      </c>
    </row>
    <row r="343" spans="1:10" ht="12.75">
      <c r="A343" s="13">
        <v>38956</v>
      </c>
      <c r="B343" s="15">
        <v>8338.56</v>
      </c>
      <c r="C343" s="16">
        <v>0.7229</v>
      </c>
      <c r="D343" s="15">
        <f t="shared" si="25"/>
        <v>215197.6373568</v>
      </c>
      <c r="E343" s="41">
        <f t="shared" si="26"/>
        <v>215197.6373568</v>
      </c>
      <c r="F343" s="17">
        <f t="shared" si="27"/>
        <v>16.482632638069383</v>
      </c>
      <c r="G343" s="42">
        <v>0.6145950597609562</v>
      </c>
      <c r="H343" s="17">
        <f>'Measure I ER'!H343</f>
        <v>0.878682829138165</v>
      </c>
      <c r="I343" s="18">
        <f t="shared" si="28"/>
        <v>0.5400341258850966</v>
      </c>
      <c r="J343" s="18">
        <f t="shared" si="29"/>
        <v>15.942598512184286</v>
      </c>
    </row>
    <row r="344" spans="1:10" ht="12.75">
      <c r="A344" s="13">
        <v>38957</v>
      </c>
      <c r="B344" s="15">
        <v>8732.4</v>
      </c>
      <c r="C344" s="16">
        <v>0.7229</v>
      </c>
      <c r="D344" s="15">
        <f t="shared" si="25"/>
        <v>225361.67497199998</v>
      </c>
      <c r="E344" s="41">
        <f t="shared" si="26"/>
        <v>225361.67497199998</v>
      </c>
      <c r="F344" s="17">
        <f t="shared" si="27"/>
        <v>17.261126771130396</v>
      </c>
      <c r="G344" s="42">
        <v>0.6436231075697211</v>
      </c>
      <c r="H344" s="17">
        <f>'Measure I ER'!H344</f>
        <v>0.878682829138165</v>
      </c>
      <c r="I344" s="18">
        <f t="shared" si="28"/>
        <v>0.56554057305806</v>
      </c>
      <c r="J344" s="18">
        <f t="shared" si="29"/>
        <v>16.695586198072334</v>
      </c>
    </row>
    <row r="345" spans="1:10" ht="12.75">
      <c r="A345" s="13">
        <v>38958</v>
      </c>
      <c r="B345" s="15">
        <v>9361.68</v>
      </c>
      <c r="C345" s="16">
        <v>0.7229</v>
      </c>
      <c r="D345" s="15">
        <f t="shared" si="25"/>
        <v>241601.8374504</v>
      </c>
      <c r="E345" s="41">
        <f t="shared" si="26"/>
        <v>241601.8374504</v>
      </c>
      <c r="F345" s="17">
        <f t="shared" si="27"/>
        <v>18.50500953583849</v>
      </c>
      <c r="G345" s="42">
        <v>0.6900043027888446</v>
      </c>
      <c r="H345" s="17">
        <f>'Measure I ER'!H345</f>
        <v>0.878682829138165</v>
      </c>
      <c r="I345" s="18">
        <f t="shared" si="28"/>
        <v>0.606294932892009</v>
      </c>
      <c r="J345" s="18">
        <f t="shared" si="29"/>
        <v>17.89871460294648</v>
      </c>
    </row>
    <row r="346" spans="1:10" ht="12.75">
      <c r="A346" s="13">
        <v>38959</v>
      </c>
      <c r="B346" s="15">
        <v>9234.72</v>
      </c>
      <c r="C346" s="16">
        <v>0.7229</v>
      </c>
      <c r="D346" s="15">
        <f t="shared" si="25"/>
        <v>238325.31344159998</v>
      </c>
      <c r="E346" s="41">
        <f t="shared" si="26"/>
        <v>238325.31344159998</v>
      </c>
      <c r="F346" s="17">
        <f t="shared" si="27"/>
        <v>18.25405073243247</v>
      </c>
      <c r="G346" s="42">
        <v>0.6806466932270915</v>
      </c>
      <c r="H346" s="17">
        <f>'Measure I ER'!H346</f>
        <v>0.878682829138165</v>
      </c>
      <c r="I346" s="18">
        <f t="shared" si="28"/>
        <v>0.5980725620483174</v>
      </c>
      <c r="J346" s="18">
        <f t="shared" si="29"/>
        <v>17.655978170384152</v>
      </c>
    </row>
    <row r="347" spans="1:10" ht="12.75">
      <c r="A347" s="13">
        <v>38960</v>
      </c>
      <c r="B347" s="15">
        <v>6032.64</v>
      </c>
      <c r="C347" s="16">
        <v>0.7229</v>
      </c>
      <c r="D347" s="15">
        <f t="shared" si="25"/>
        <v>155687.53777920004</v>
      </c>
      <c r="E347" s="41">
        <f t="shared" si="26"/>
        <v>155687.53777920004</v>
      </c>
      <c r="F347" s="17">
        <f t="shared" si="27"/>
        <v>11.924575581122266</v>
      </c>
      <c r="G347" s="42">
        <v>0.444636812749004</v>
      </c>
      <c r="H347" s="17">
        <f>'Measure I ER'!H347</f>
        <v>0.878682829138165</v>
      </c>
      <c r="I347" s="18">
        <f t="shared" si="28"/>
        <v>0.3906947325652714</v>
      </c>
      <c r="J347" s="18">
        <f t="shared" si="29"/>
        <v>11.533880848556995</v>
      </c>
    </row>
    <row r="348" spans="1:10" ht="12.75">
      <c r="A348" s="13">
        <v>38961</v>
      </c>
      <c r="B348" s="15">
        <v>8257.92</v>
      </c>
      <c r="C348" s="16">
        <v>0.6830499999999999</v>
      </c>
      <c r="D348" s="15">
        <f t="shared" si="25"/>
        <v>201368.4295392</v>
      </c>
      <c r="E348" s="41">
        <f t="shared" si="26"/>
        <v>201368.4295392</v>
      </c>
      <c r="F348" s="17">
        <f t="shared" si="27"/>
        <v>15.423412123695947</v>
      </c>
      <c r="G348" s="42">
        <v>0.6086514741035857</v>
      </c>
      <c r="H348" s="17">
        <f>'Measure I ER'!H348</f>
        <v>0.878682829138165</v>
      </c>
      <c r="I348" s="18">
        <f t="shared" si="28"/>
        <v>0.5348115992244532</v>
      </c>
      <c r="J348" s="18">
        <f t="shared" si="29"/>
        <v>14.888600524471494</v>
      </c>
    </row>
    <row r="349" spans="1:10" ht="12.75">
      <c r="A349" s="13">
        <v>38962</v>
      </c>
      <c r="B349" s="15">
        <v>9465.36</v>
      </c>
      <c r="C349" s="16">
        <v>0.6830499999999999</v>
      </c>
      <c r="D349" s="15">
        <f t="shared" si="25"/>
        <v>230811.7150836</v>
      </c>
      <c r="E349" s="41">
        <f t="shared" si="26"/>
        <v>230811.7150836</v>
      </c>
      <c r="F349" s="17">
        <f t="shared" si="27"/>
        <v>17.678561693398173</v>
      </c>
      <c r="G349" s="42">
        <v>0.6976460557768924</v>
      </c>
      <c r="H349" s="17">
        <f>'Measure I ER'!H349</f>
        <v>0.878682829138165</v>
      </c>
      <c r="I349" s="18">
        <f t="shared" si="28"/>
        <v>0.6130096100271218</v>
      </c>
      <c r="J349" s="18">
        <f t="shared" si="29"/>
        <v>17.065552083371053</v>
      </c>
    </row>
    <row r="350" spans="1:10" ht="12.75">
      <c r="A350" s="13">
        <v>38963</v>
      </c>
      <c r="B350" s="15">
        <v>9367.2</v>
      </c>
      <c r="C350" s="16">
        <v>0.6830499999999999</v>
      </c>
      <c r="D350" s="15">
        <f t="shared" si="25"/>
        <v>228418.094772</v>
      </c>
      <c r="E350" s="41">
        <f t="shared" si="26"/>
        <v>228418.094772</v>
      </c>
      <c r="F350" s="17">
        <f t="shared" si="27"/>
        <v>17.4952271328718</v>
      </c>
      <c r="G350" s="42">
        <v>0.6904111553784861</v>
      </c>
      <c r="H350" s="17">
        <f>'Measure I ER'!H350</f>
        <v>0.878682829138165</v>
      </c>
      <c r="I350" s="18">
        <f t="shared" si="28"/>
        <v>0.6066524272765174</v>
      </c>
      <c r="J350" s="18">
        <f t="shared" si="29"/>
        <v>16.888574705595282</v>
      </c>
    </row>
    <row r="351" spans="1:10" ht="12.75">
      <c r="A351" s="13">
        <v>38964</v>
      </c>
      <c r="B351" s="15">
        <v>9550.8</v>
      </c>
      <c r="C351" s="16">
        <v>0.6830499999999999</v>
      </c>
      <c r="D351" s="15">
        <f t="shared" si="25"/>
        <v>232895.15965799996</v>
      </c>
      <c r="E351" s="41">
        <f t="shared" si="26"/>
        <v>232895.15965799996</v>
      </c>
      <c r="F351" s="17">
        <f t="shared" si="27"/>
        <v>17.838138963685193</v>
      </c>
      <c r="G351" s="42">
        <v>0.7039434262948207</v>
      </c>
      <c r="H351" s="17">
        <f>'Measure I ER'!H351</f>
        <v>0.878682829138165</v>
      </c>
      <c r="I351" s="18">
        <f t="shared" si="28"/>
        <v>0.6185430013699463</v>
      </c>
      <c r="J351" s="18">
        <f t="shared" si="29"/>
        <v>17.219595962315246</v>
      </c>
    </row>
    <row r="352" spans="1:10" ht="12.75">
      <c r="A352" s="13">
        <v>38965</v>
      </c>
      <c r="B352" s="15">
        <v>9407.04</v>
      </c>
      <c r="C352" s="16">
        <v>0.6830499999999999</v>
      </c>
      <c r="D352" s="15">
        <f t="shared" si="25"/>
        <v>229389.58859040003</v>
      </c>
      <c r="E352" s="41">
        <f t="shared" si="26"/>
        <v>229389.58859040003</v>
      </c>
      <c r="F352" s="17">
        <f t="shared" si="27"/>
        <v>17.569636758904508</v>
      </c>
      <c r="G352" s="42">
        <v>0.6933475697211157</v>
      </c>
      <c r="H352" s="17">
        <f>'Measure I ER'!H352</f>
        <v>0.878682829138165</v>
      </c>
      <c r="I352" s="18">
        <f t="shared" si="28"/>
        <v>0.609232604138621</v>
      </c>
      <c r="J352" s="18">
        <f t="shared" si="29"/>
        <v>16.960404154765886</v>
      </c>
    </row>
    <row r="353" spans="1:10" ht="12.75">
      <c r="A353" s="13">
        <v>38966</v>
      </c>
      <c r="B353" s="15">
        <v>5845.2</v>
      </c>
      <c r="C353" s="16">
        <v>0.6830499999999999</v>
      </c>
      <c r="D353" s="15">
        <f t="shared" si="25"/>
        <v>142534.52980199998</v>
      </c>
      <c r="E353" s="41">
        <f t="shared" si="26"/>
        <v>142534.52980199998</v>
      </c>
      <c r="F353" s="17">
        <f t="shared" si="27"/>
        <v>10.917147241124583</v>
      </c>
      <c r="G353" s="42">
        <v>0.43082151394422313</v>
      </c>
      <c r="H353" s="17">
        <f>'Measure I ER'!H353</f>
        <v>0.878682829138165</v>
      </c>
      <c r="I353" s="18">
        <f t="shared" si="28"/>
        <v>0.37855546672609736</v>
      </c>
      <c r="J353" s="18">
        <f t="shared" si="29"/>
        <v>10.538591774398485</v>
      </c>
    </row>
    <row r="354" spans="1:10" ht="12.75">
      <c r="A354" s="13">
        <v>38967</v>
      </c>
      <c r="B354" s="15">
        <v>8095.92</v>
      </c>
      <c r="C354" s="16">
        <v>0.6830499999999999</v>
      </c>
      <c r="D354" s="15">
        <f t="shared" si="25"/>
        <v>197418.07816920002</v>
      </c>
      <c r="E354" s="41">
        <f t="shared" si="26"/>
        <v>197418.07816920002</v>
      </c>
      <c r="F354" s="17">
        <f t="shared" si="27"/>
        <v>15.120842861213537</v>
      </c>
      <c r="G354" s="42">
        <v>0.596711235059761</v>
      </c>
      <c r="H354" s="17">
        <f>'Measure I ER'!H354</f>
        <v>0.878682829138165</v>
      </c>
      <c r="I354" s="18">
        <f t="shared" si="28"/>
        <v>0.5243199162008394</v>
      </c>
      <c r="J354" s="18">
        <f t="shared" si="29"/>
        <v>14.596522945012698</v>
      </c>
    </row>
    <row r="355" spans="1:10" ht="12.75">
      <c r="A355" s="13">
        <v>38968</v>
      </c>
      <c r="B355" s="15">
        <v>9251.28</v>
      </c>
      <c r="C355" s="16">
        <v>0.6830499999999999</v>
      </c>
      <c r="D355" s="15">
        <f t="shared" si="25"/>
        <v>225591.3989028</v>
      </c>
      <c r="E355" s="41">
        <f t="shared" si="26"/>
        <v>225591.3989028</v>
      </c>
      <c r="F355" s="17">
        <f t="shared" si="27"/>
        <v>17.27872201616216</v>
      </c>
      <c r="G355" s="42">
        <v>0.681867250996016</v>
      </c>
      <c r="H355" s="17">
        <f>'Measure I ER'!H355</f>
        <v>0.878682829138165</v>
      </c>
      <c r="I355" s="18">
        <f t="shared" si="28"/>
        <v>0.5991450452018425</v>
      </c>
      <c r="J355" s="18">
        <f t="shared" si="29"/>
        <v>16.679576970960316</v>
      </c>
    </row>
    <row r="356" spans="1:10" ht="12.75">
      <c r="A356" s="13">
        <v>38969</v>
      </c>
      <c r="B356" s="15">
        <v>9552.96</v>
      </c>
      <c r="C356" s="16">
        <v>0.6830499999999999</v>
      </c>
      <c r="D356" s="15">
        <f t="shared" si="25"/>
        <v>232947.83100959996</v>
      </c>
      <c r="E356" s="41">
        <f t="shared" si="26"/>
        <v>232947.83100959996</v>
      </c>
      <c r="F356" s="17">
        <f t="shared" si="27"/>
        <v>17.842173220518294</v>
      </c>
      <c r="G356" s="42">
        <v>0.7041026294820716</v>
      </c>
      <c r="H356" s="17">
        <f>'Measure I ER'!H356</f>
        <v>0.878682829138165</v>
      </c>
      <c r="I356" s="18">
        <f t="shared" si="28"/>
        <v>0.6186828904769278</v>
      </c>
      <c r="J356" s="18">
        <f t="shared" si="29"/>
        <v>17.223490330041365</v>
      </c>
    </row>
    <row r="357" spans="1:10" ht="12.75">
      <c r="A357" s="13">
        <v>38970</v>
      </c>
      <c r="B357" s="15">
        <v>8908.08</v>
      </c>
      <c r="C357" s="16">
        <v>0.6830499999999999</v>
      </c>
      <c r="D357" s="15">
        <f t="shared" si="25"/>
        <v>217222.5063708</v>
      </c>
      <c r="E357" s="41">
        <f t="shared" si="26"/>
        <v>217222.5063708</v>
      </c>
      <c r="F357" s="17">
        <f t="shared" si="27"/>
        <v>16.63772343045868</v>
      </c>
      <c r="G357" s="42">
        <v>0.6565716334661355</v>
      </c>
      <c r="H357" s="17">
        <f>'Measure I ER'!H357</f>
        <v>0.878682829138165</v>
      </c>
      <c r="I357" s="18">
        <f t="shared" si="28"/>
        <v>0.5769182204258901</v>
      </c>
      <c r="J357" s="18">
        <f t="shared" si="29"/>
        <v>16.06080521003279</v>
      </c>
    </row>
    <row r="358" spans="1:10" ht="12.75">
      <c r="A358" s="13">
        <v>38971</v>
      </c>
      <c r="B358" s="15">
        <v>8512.08</v>
      </c>
      <c r="C358" s="16">
        <v>0.6830499999999999</v>
      </c>
      <c r="D358" s="15">
        <f t="shared" si="25"/>
        <v>207566.0919108</v>
      </c>
      <c r="E358" s="41">
        <f t="shared" si="26"/>
        <v>207566.0919108</v>
      </c>
      <c r="F358" s="17">
        <f t="shared" si="27"/>
        <v>15.898109677723905</v>
      </c>
      <c r="G358" s="42">
        <v>0.6273843824701196</v>
      </c>
      <c r="H358" s="17">
        <f>'Measure I ER'!H358</f>
        <v>0.878682829138165</v>
      </c>
      <c r="I358" s="18">
        <f t="shared" si="28"/>
        <v>0.5512718841459453</v>
      </c>
      <c r="J358" s="18">
        <f t="shared" si="29"/>
        <v>15.34683779357796</v>
      </c>
    </row>
    <row r="359" spans="1:10" ht="12.75">
      <c r="A359" s="13">
        <v>38972</v>
      </c>
      <c r="B359" s="15">
        <v>8829.6</v>
      </c>
      <c r="C359" s="16">
        <v>0.6830499999999999</v>
      </c>
      <c r="D359" s="15">
        <f t="shared" si="25"/>
        <v>215308.780596</v>
      </c>
      <c r="E359" s="41">
        <f t="shared" si="26"/>
        <v>215308.780596</v>
      </c>
      <c r="F359" s="17">
        <f t="shared" si="27"/>
        <v>16.49114543218943</v>
      </c>
      <c r="G359" s="42">
        <v>0.650787250996016</v>
      </c>
      <c r="H359" s="17">
        <f>'Measure I ER'!H359</f>
        <v>0.878682829138165</v>
      </c>
      <c r="I359" s="18">
        <f t="shared" si="28"/>
        <v>0.5718355828722284</v>
      </c>
      <c r="J359" s="18">
        <f t="shared" si="29"/>
        <v>15.919309849317202</v>
      </c>
    </row>
    <row r="360" spans="1:10" ht="12.75">
      <c r="A360" s="13">
        <v>38973</v>
      </c>
      <c r="B360" s="15">
        <v>8491.92</v>
      </c>
      <c r="C360" s="16">
        <v>0.6830499999999999</v>
      </c>
      <c r="D360" s="15">
        <f t="shared" si="25"/>
        <v>207074.49262920002</v>
      </c>
      <c r="E360" s="41">
        <f t="shared" si="26"/>
        <v>207074.49262920002</v>
      </c>
      <c r="F360" s="17">
        <f t="shared" si="27"/>
        <v>15.860456613948317</v>
      </c>
      <c r="G360" s="42">
        <v>0.6258984860557768</v>
      </c>
      <c r="H360" s="17">
        <f>'Measure I ER'!H360</f>
        <v>0.878682829138165</v>
      </c>
      <c r="I360" s="18">
        <f t="shared" si="28"/>
        <v>0.5499662524807842</v>
      </c>
      <c r="J360" s="18">
        <f t="shared" si="29"/>
        <v>15.310490361467533</v>
      </c>
    </row>
    <row r="361" spans="1:10" ht="12.75">
      <c r="A361" s="13">
        <v>38974</v>
      </c>
      <c r="B361" s="15">
        <v>6862.8</v>
      </c>
      <c r="C361" s="16">
        <v>0.6830499999999999</v>
      </c>
      <c r="D361" s="15">
        <f t="shared" si="25"/>
        <v>167348.58877799998</v>
      </c>
      <c r="E361" s="41">
        <f t="shared" si="26"/>
        <v>167348.58877799998</v>
      </c>
      <c r="F361" s="17">
        <f t="shared" si="27"/>
        <v>12.817730460273353</v>
      </c>
      <c r="G361" s="42">
        <v>0.5058239043824702</v>
      </c>
      <c r="H361" s="17">
        <f>'Measure I ER'!H361</f>
        <v>0.878682829138165</v>
      </c>
      <c r="I361" s="18">
        <f t="shared" si="28"/>
        <v>0.44445877934850153</v>
      </c>
      <c r="J361" s="18">
        <f t="shared" si="29"/>
        <v>12.373271680924852</v>
      </c>
    </row>
    <row r="362" spans="1:10" ht="12.75">
      <c r="A362" s="13">
        <v>38975</v>
      </c>
      <c r="B362" s="15">
        <v>9051.12</v>
      </c>
      <c r="C362" s="16">
        <v>0.6830499999999999</v>
      </c>
      <c r="D362" s="15">
        <f t="shared" si="25"/>
        <v>220710.52032120002</v>
      </c>
      <c r="E362" s="41">
        <f t="shared" si="26"/>
        <v>220710.52032120002</v>
      </c>
      <c r="F362" s="17">
        <f t="shared" si="27"/>
        <v>16.904880882961674</v>
      </c>
      <c r="G362" s="42">
        <v>0.6671144223107569</v>
      </c>
      <c r="H362" s="17">
        <f>'Measure I ER'!H362</f>
        <v>0.878682829138165</v>
      </c>
      <c r="I362" s="18">
        <f t="shared" si="28"/>
        <v>0.5861819879548884</v>
      </c>
      <c r="J362" s="18">
        <f t="shared" si="29"/>
        <v>16.318698895006786</v>
      </c>
    </row>
    <row r="363" spans="1:10" ht="12.75">
      <c r="A363" s="13">
        <v>38976</v>
      </c>
      <c r="B363" s="15">
        <v>9480</v>
      </c>
      <c r="C363" s="16">
        <v>0.6830499999999999</v>
      </c>
      <c r="D363" s="15">
        <f t="shared" si="25"/>
        <v>231168.70979999998</v>
      </c>
      <c r="E363" s="41">
        <f t="shared" si="26"/>
        <v>231168.70979999998</v>
      </c>
      <c r="F363" s="17">
        <f t="shared" si="27"/>
        <v>17.7059049897114</v>
      </c>
      <c r="G363" s="42">
        <v>0.6987250996015936</v>
      </c>
      <c r="H363" s="17">
        <f>'Measure I ER'!H363</f>
        <v>0.878682829138165</v>
      </c>
      <c r="I363" s="18">
        <f t="shared" si="28"/>
        <v>0.6139577473077743</v>
      </c>
      <c r="J363" s="18">
        <f t="shared" si="29"/>
        <v>17.091947242403624</v>
      </c>
    </row>
    <row r="364" spans="1:10" ht="12.75">
      <c r="A364" s="13">
        <v>38977</v>
      </c>
      <c r="B364" s="15">
        <v>9446.16</v>
      </c>
      <c r="C364" s="16">
        <v>0.6830499999999999</v>
      </c>
      <c r="D364" s="15">
        <f t="shared" si="25"/>
        <v>230343.5252916</v>
      </c>
      <c r="E364" s="41">
        <f t="shared" si="26"/>
        <v>230343.5252916</v>
      </c>
      <c r="F364" s="17">
        <f t="shared" si="27"/>
        <v>17.64270163265952</v>
      </c>
      <c r="G364" s="42">
        <v>0.6962309163346613</v>
      </c>
      <c r="H364" s="17">
        <f>'Measure I ER'!H364</f>
        <v>0.878682829138165</v>
      </c>
      <c r="I364" s="18">
        <f t="shared" si="28"/>
        <v>0.6117661512983972</v>
      </c>
      <c r="J364" s="18">
        <f t="shared" si="29"/>
        <v>17.030935481361123</v>
      </c>
    </row>
    <row r="365" spans="1:10" ht="12.75">
      <c r="A365" s="13">
        <v>38978</v>
      </c>
      <c r="B365" s="15">
        <v>9132.48</v>
      </c>
      <c r="C365" s="16">
        <v>0.6830499999999999</v>
      </c>
      <c r="D365" s="15">
        <f t="shared" si="25"/>
        <v>222694.47456479998</v>
      </c>
      <c r="E365" s="41">
        <f t="shared" si="26"/>
        <v>222694.47456479998</v>
      </c>
      <c r="F365" s="17">
        <f t="shared" si="27"/>
        <v>17.056837890341725</v>
      </c>
      <c r="G365" s="42">
        <v>0.6731110756972111</v>
      </c>
      <c r="H365" s="17">
        <f>'Measure I ER'!H365</f>
        <v>0</v>
      </c>
      <c r="I365" s="18">
        <f t="shared" si="28"/>
        <v>0</v>
      </c>
      <c r="J365" s="18">
        <f t="shared" si="29"/>
        <v>17.056837890341725</v>
      </c>
    </row>
    <row r="366" spans="1:10" ht="12.75">
      <c r="A366" s="13">
        <v>38979</v>
      </c>
      <c r="B366" s="15">
        <v>9562.8</v>
      </c>
      <c r="C366" s="16">
        <v>0.6830499999999999</v>
      </c>
      <c r="D366" s="15">
        <f t="shared" si="25"/>
        <v>233187.77827799998</v>
      </c>
      <c r="E366" s="41">
        <f t="shared" si="26"/>
        <v>233187.77827799998</v>
      </c>
      <c r="F366" s="17">
        <f t="shared" si="27"/>
        <v>17.860551501646853</v>
      </c>
      <c r="G366" s="42">
        <v>0.7048278884462149</v>
      </c>
      <c r="H366" s="17">
        <f>'Measure I ER'!H366</f>
        <v>0.878682829138165</v>
      </c>
      <c r="I366" s="18">
        <f t="shared" si="28"/>
        <v>0.619320163075399</v>
      </c>
      <c r="J366" s="18">
        <f t="shared" si="29"/>
        <v>17.241231338571453</v>
      </c>
    </row>
    <row r="367" spans="1:10" ht="12.75">
      <c r="A367" s="13">
        <v>38980</v>
      </c>
      <c r="B367" s="15">
        <v>9032.4</v>
      </c>
      <c r="C367" s="16">
        <v>0.6830499999999999</v>
      </c>
      <c r="D367" s="15">
        <f t="shared" si="25"/>
        <v>220254.035274</v>
      </c>
      <c r="E367" s="41">
        <f t="shared" si="26"/>
        <v>220254.035274</v>
      </c>
      <c r="F367" s="17">
        <f t="shared" si="27"/>
        <v>16.869917323741486</v>
      </c>
      <c r="G367" s="42">
        <v>0.6657346613545817</v>
      </c>
      <c r="H367" s="17">
        <f>'Measure I ER'!H367</f>
        <v>0.878682829138165</v>
      </c>
      <c r="I367" s="18">
        <f t="shared" si="28"/>
        <v>0.584969615694382</v>
      </c>
      <c r="J367" s="18">
        <f t="shared" si="29"/>
        <v>16.284947708047103</v>
      </c>
    </row>
    <row r="368" spans="1:10" ht="12.75">
      <c r="A368" s="13">
        <v>38981</v>
      </c>
      <c r="B368" s="15">
        <v>8966.16</v>
      </c>
      <c r="C368" s="16">
        <v>0.6830499999999999</v>
      </c>
      <c r="D368" s="15">
        <f t="shared" si="25"/>
        <v>218638.7804916</v>
      </c>
      <c r="E368" s="41">
        <f t="shared" si="26"/>
        <v>218638.7804916</v>
      </c>
      <c r="F368" s="17">
        <f t="shared" si="27"/>
        <v>16.74620011419312</v>
      </c>
      <c r="G368" s="42">
        <v>0.6608524302788844</v>
      </c>
      <c r="H368" s="17">
        <f>'Measure I ER'!H368</f>
        <v>0.878682829138165</v>
      </c>
      <c r="I368" s="18">
        <f t="shared" si="28"/>
        <v>0.5806796830802821</v>
      </c>
      <c r="J368" s="18">
        <f t="shared" si="29"/>
        <v>16.16552043111284</v>
      </c>
    </row>
    <row r="369" spans="2:10" ht="12.75">
      <c r="B369" s="43">
        <f>SUM(B4:B368)</f>
        <v>3033362.1599999988</v>
      </c>
      <c r="C369" s="49">
        <f>AVERAGE(C4:C368)</f>
        <v>0.7082647632311999</v>
      </c>
      <c r="D369" s="43">
        <f>SUM(D4:D368)</f>
        <v>76637633.53251602</v>
      </c>
      <c r="E369" s="43">
        <f>SUM(E4:E368)</f>
        <v>76637633.53251602</v>
      </c>
      <c r="F369" s="43">
        <f>SUM(F4:F368)</f>
        <v>5869.9062651560025</v>
      </c>
      <c r="G369" s="44">
        <f>AVERAGE(G4:G368)</f>
        <v>0.6125328817333405</v>
      </c>
      <c r="H369" s="48">
        <f>AVERAGE(H4:H368)</f>
        <v>0.8657615197308841</v>
      </c>
      <c r="I369" s="45">
        <f>SUM(I4:I368)</f>
        <v>193.33832050618983</v>
      </c>
      <c r="J369" s="43">
        <f>SUM(J4:J368)</f>
        <v>5676.567944649807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gauri.bholay</dc:creator>
  <cp:keywords/>
  <dc:description/>
  <cp:lastModifiedBy>gauri.bholay</cp:lastModifiedBy>
  <cp:lastPrinted>2006-11-08T08:53:06Z</cp:lastPrinted>
  <dcterms:created xsi:type="dcterms:W3CDTF">2006-10-10T09:10:07Z</dcterms:created>
  <dcterms:modified xsi:type="dcterms:W3CDTF">2007-03-30T06:07:57Z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-648013116</vt:i4>
  </property>
  <property fmtid="{D5CDD505-2E9C-101B-9397-08002B2CF9AE}" pid="4" name="_EmailSubje">
    <vt:lpwstr>Request for review: 0956 Demand side energy efficiency proje...  - YOUR DEADLINE</vt:lpwstr>
  </property>
  <property fmtid="{D5CDD505-2E9C-101B-9397-08002B2CF9AE}" pid="5" name="_AuthorEma">
    <vt:lpwstr>Javier.Castro@tuev-sued.de</vt:lpwstr>
  </property>
  <property fmtid="{D5CDD505-2E9C-101B-9397-08002B2CF9AE}" pid="6" name="_AuthorEmailDisplayNa">
    <vt:lpwstr>Castro, Javier</vt:lpwstr>
  </property>
  <property fmtid="{D5CDD505-2E9C-101B-9397-08002B2CF9AE}" pid="7" name="_PreviousAdHocReviewCycle">
    <vt:i4>-570101789</vt:i4>
  </property>
</Properties>
</file>