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15420" windowHeight="3945" activeTab="0"/>
  </bookViews>
  <sheets>
    <sheet name="Summary" sheetId="1" r:id="rId1"/>
    <sheet name="AM0001-version02-D.5" sheetId="2" r:id="rId2"/>
  </sheets>
  <externalReferences>
    <externalReference r:id="rId5"/>
  </externalReferences>
  <definedNames>
    <definedName name="_xlnm.Print_Titles" localSheetId="0">'Summary'!$1:$9</definedName>
    <definedName name="unlock">'[1]Leakages'!$X$10:$X$44,'[1]Leakages'!$AA$10:$AA$44,'[1]Leakages'!$B$9:$B$44,'[1]Leakages'!$H$9:$I$44</definedName>
    <definedName name="Z_7F014224_FA44_4778_AC81_77EB5095C281_.wvu.PrintTitles" localSheetId="0" hidden="1">'Summary'!$1:$9</definedName>
  </definedNames>
  <calcPr fullCalcOnLoad="1"/>
</workbook>
</file>

<file path=xl/sharedStrings.xml><?xml version="1.0" encoding="utf-8"?>
<sst xmlns="http://schemas.openxmlformats.org/spreadsheetml/2006/main" count="365" uniqueCount="216">
  <si>
    <t>Tenth  Monitoring Report</t>
  </si>
  <si>
    <t>Appendix - 1</t>
  </si>
  <si>
    <t>Data Name</t>
  </si>
  <si>
    <t>Uncertainty level</t>
  </si>
  <si>
    <t xml:space="preserve">Data Value in </t>
  </si>
  <si>
    <t xml:space="preserve">Unit of </t>
  </si>
  <si>
    <t>Measurement</t>
  </si>
  <si>
    <t>of data</t>
  </si>
  <si>
    <t>Monitoring Period</t>
  </si>
  <si>
    <r>
      <t>q_HFC23</t>
    </r>
    <r>
      <rPr>
        <vertAlign val="subscript"/>
        <sz val="10"/>
        <rFont val="Times New Roman"/>
        <family val="1"/>
      </rPr>
      <t>y</t>
    </r>
  </si>
  <si>
    <t>Quantity of waste HFC23 supplied to</t>
  </si>
  <si>
    <t>Low</t>
  </si>
  <si>
    <t>MT</t>
  </si>
  <si>
    <t>This flow is measured using 2 mass flow</t>
  </si>
  <si>
    <t>the destruction process during the</t>
  </si>
  <si>
    <t>meters placed in series. The lower of the two</t>
  </si>
  <si>
    <t>period y</t>
  </si>
  <si>
    <t>measurements is considered for calculations</t>
  </si>
  <si>
    <r>
      <t>P_HFC23</t>
    </r>
    <r>
      <rPr>
        <vertAlign val="subscript"/>
        <sz val="10"/>
        <rFont val="Times New Roman"/>
        <family val="1"/>
      </rPr>
      <t>y</t>
    </r>
  </si>
  <si>
    <t>Purity of waste HFC23 supplied to</t>
  </si>
  <si>
    <t>%</t>
  </si>
  <si>
    <t>Measured using Gas Chromatography</t>
  </si>
  <si>
    <r>
      <t>Q_HFC23</t>
    </r>
    <r>
      <rPr>
        <vertAlign val="subscript"/>
        <sz val="10"/>
        <rFont val="Times New Roman"/>
        <family val="1"/>
      </rPr>
      <t>y</t>
    </r>
  </si>
  <si>
    <t>Quantity of waste HFC23 destroyed</t>
  </si>
  <si>
    <t>Calculated</t>
  </si>
  <si>
    <t>in the destruction process during the</t>
  </si>
  <si>
    <r>
      <t>r</t>
    </r>
    <r>
      <rPr>
        <vertAlign val="subscript"/>
        <sz val="10"/>
        <rFont val="Times New Roman"/>
        <family val="1"/>
      </rPr>
      <t>y</t>
    </r>
  </si>
  <si>
    <t>Fraction of waste stream required to</t>
  </si>
  <si>
    <t>Regulation</t>
  </si>
  <si>
    <t>be destroyed by the applicable</t>
  </si>
  <si>
    <t>regulations during the period y</t>
  </si>
  <si>
    <r>
      <t>B_HFC23</t>
    </r>
    <r>
      <rPr>
        <vertAlign val="subscript"/>
        <sz val="10"/>
        <rFont val="Times New Roman"/>
        <family val="1"/>
      </rPr>
      <t>y</t>
    </r>
  </si>
  <si>
    <t>Quantity of waste HFC23 required to</t>
  </si>
  <si>
    <t>be destroyed by applicable</t>
  </si>
  <si>
    <t>regulation during the period y</t>
  </si>
  <si>
    <r>
      <t>Q_HFC23</t>
    </r>
    <r>
      <rPr>
        <vertAlign val="subscript"/>
        <sz val="10"/>
        <rFont val="Times New Roman"/>
        <family val="1"/>
      </rPr>
      <t xml:space="preserve">y </t>
    </r>
    <r>
      <rPr>
        <sz val="10"/>
        <rFont val="Times New Roman"/>
        <family val="1"/>
      </rPr>
      <t>- B_HFC23</t>
    </r>
    <r>
      <rPr>
        <vertAlign val="subscript"/>
        <sz val="10"/>
        <rFont val="Times New Roman"/>
        <family val="1"/>
      </rPr>
      <t>y</t>
    </r>
  </si>
  <si>
    <t>GWP_HFC23</t>
  </si>
  <si>
    <t>Global Warming Potential value for</t>
  </si>
  <si>
    <t>IPCC Guidelines</t>
  </si>
  <si>
    <t>HFC23</t>
  </si>
  <si>
    <r>
      <t>(Q_HFC23</t>
    </r>
    <r>
      <rPr>
        <vertAlign val="subscript"/>
        <sz val="10"/>
        <rFont val="Times New Roman"/>
        <family val="1"/>
      </rPr>
      <t xml:space="preserve">y </t>
    </r>
    <r>
      <rPr>
        <sz val="10"/>
        <rFont val="Times New Roman"/>
        <family val="1"/>
      </rPr>
      <t>- B_HFC23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 xml:space="preserve">) * GWP_HFC23 </t>
    </r>
  </si>
  <si>
    <r>
      <t>ND_HFC23</t>
    </r>
    <r>
      <rPr>
        <vertAlign val="subscript"/>
        <sz val="10"/>
        <rFont val="Times New Roman"/>
        <family val="1"/>
      </rPr>
      <t>y</t>
    </r>
  </si>
  <si>
    <t>Quantity of HFC23 in gaseous</t>
  </si>
  <si>
    <t>Analysis of the stack emissions is done to</t>
  </si>
  <si>
    <t>effluent and not destroyed during the</t>
  </si>
  <si>
    <t>check leaked HFC23 by sampling</t>
  </si>
  <si>
    <t xml:space="preserve">Equivalent tonnes of CO2 </t>
  </si>
  <si>
    <r>
      <t>tCO</t>
    </r>
    <r>
      <rPr>
        <sz val="8"/>
        <rFont val="Times New Roman"/>
        <family val="1"/>
      </rPr>
      <t>2e</t>
    </r>
  </si>
  <si>
    <t xml:space="preserve">vented to atmosphere due to </t>
  </si>
  <si>
    <t>HFC 23 not destroyed</t>
  </si>
  <si>
    <r>
      <t>Q_NG</t>
    </r>
    <r>
      <rPr>
        <vertAlign val="subscript"/>
        <sz val="10"/>
        <rFont val="Times New Roman"/>
        <family val="1"/>
      </rPr>
      <t>y</t>
    </r>
  </si>
  <si>
    <t>Quantity of natural gas used by the</t>
  </si>
  <si>
    <t>kgs</t>
  </si>
  <si>
    <t>Measured by natural gas flow meter</t>
  </si>
  <si>
    <t>destruction process during the period</t>
  </si>
  <si>
    <t>y</t>
  </si>
  <si>
    <r>
      <t>E_NG</t>
    </r>
    <r>
      <rPr>
        <vertAlign val="subscript"/>
        <sz val="10"/>
        <rFont val="Times New Roman"/>
        <family val="1"/>
      </rPr>
      <t>y</t>
    </r>
  </si>
  <si>
    <t>Emissions coefficient for fuel</t>
  </si>
  <si>
    <t>tCO2e/kg</t>
  </si>
  <si>
    <t>AM0001 (Version 2)</t>
  </si>
  <si>
    <t>combustion based on the net</t>
  </si>
  <si>
    <t>calorific value of the actual fuel used</t>
  </si>
  <si>
    <t>as site, as given by the fuel supplier</t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</si>
  <si>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emissions due to</t>
    </r>
  </si>
  <si>
    <t>natural gas used in the project activity</t>
  </si>
  <si>
    <t>EF</t>
  </si>
  <si>
    <t>Emission factor of HFC23</t>
  </si>
  <si>
    <t xml:space="preserve">Equivalent tonnes of CO2 vented to </t>
  </si>
  <si>
    <t>atmosphere due to HFC 23 destruction</t>
  </si>
  <si>
    <r>
      <t>E_DP</t>
    </r>
    <r>
      <rPr>
        <vertAlign val="subscript"/>
        <sz val="10"/>
        <rFont val="Times New Roman"/>
        <family val="1"/>
      </rPr>
      <t>y</t>
    </r>
  </si>
  <si>
    <t>Emissions due to the destruction</t>
  </si>
  <si>
    <t>process during the period y</t>
  </si>
  <si>
    <r>
      <t>Q_Power</t>
    </r>
    <r>
      <rPr>
        <vertAlign val="subscript"/>
        <sz val="10"/>
        <rFont val="Times New Roman"/>
        <family val="1"/>
      </rPr>
      <t>y</t>
    </r>
  </si>
  <si>
    <t>Quantity of electric power used by</t>
  </si>
  <si>
    <t>KwH</t>
  </si>
  <si>
    <t>Measured using electricity meter reading and</t>
  </si>
  <si>
    <t>the Project Activity during the period</t>
  </si>
  <si>
    <t>log sheet record, and estimated with actual</t>
  </si>
  <si>
    <t>load for common supplies</t>
  </si>
  <si>
    <r>
      <t>F_Power</t>
    </r>
    <r>
      <rPr>
        <vertAlign val="subscript"/>
        <sz val="10"/>
        <rFont val="Times New Roman"/>
        <family val="1"/>
      </rPr>
      <t>y</t>
    </r>
  </si>
  <si>
    <t>Emission factor of electric power</t>
  </si>
  <si>
    <t>tCO2e/kwh</t>
  </si>
  <si>
    <t>Based on actual plant figures</t>
  </si>
  <si>
    <t>elecricity used in the project activity</t>
  </si>
  <si>
    <r>
      <t>Q_Steam</t>
    </r>
    <r>
      <rPr>
        <vertAlign val="subscript"/>
        <sz val="10"/>
        <rFont val="Times New Roman"/>
        <family val="1"/>
      </rPr>
      <t>y</t>
    </r>
  </si>
  <si>
    <t>Quantity of steam used by the</t>
  </si>
  <si>
    <t>Measured using steam flow meter</t>
  </si>
  <si>
    <t>Project Activity during the period y</t>
  </si>
  <si>
    <r>
      <t>F_Steam</t>
    </r>
    <r>
      <rPr>
        <vertAlign val="subscript"/>
        <sz val="10"/>
        <rFont val="Times New Roman"/>
        <family val="1"/>
      </rPr>
      <t>y</t>
    </r>
  </si>
  <si>
    <t>Emission factor of steam</t>
  </si>
  <si>
    <t>tCO2e/kgs</t>
  </si>
  <si>
    <t>steam  used in the project activity</t>
  </si>
  <si>
    <r>
      <t>Q_Lime</t>
    </r>
    <r>
      <rPr>
        <vertAlign val="subscript"/>
        <sz val="10"/>
        <rFont val="Times New Roman"/>
        <family val="1"/>
      </rPr>
      <t>y</t>
    </r>
  </si>
  <si>
    <t>Quantity of Hydrated lime used by</t>
  </si>
  <si>
    <t>Measured as per log sheet / inventory records</t>
  </si>
  <si>
    <r>
      <t>F_Lime</t>
    </r>
    <r>
      <rPr>
        <vertAlign val="subscript"/>
        <sz val="10"/>
        <rFont val="Times New Roman"/>
        <family val="1"/>
      </rPr>
      <t>y</t>
    </r>
  </si>
  <si>
    <t>Emission factor of lime</t>
  </si>
  <si>
    <t>tCO2e/MT</t>
  </si>
  <si>
    <t>Based on PDD, depending on composition of</t>
  </si>
  <si>
    <t>delivered lime</t>
  </si>
  <si>
    <r>
      <t>F_Lime_Transport</t>
    </r>
    <r>
      <rPr>
        <vertAlign val="subscript"/>
        <sz val="10"/>
        <rFont val="Times New Roman"/>
        <family val="1"/>
      </rPr>
      <t>y</t>
    </r>
  </si>
  <si>
    <t>Emission factor of lime transport</t>
  </si>
  <si>
    <t>Based on transport of delivered lime</t>
  </si>
  <si>
    <t>lime used in the project activity</t>
  </si>
  <si>
    <t>(including due to transport to the location</t>
  </si>
  <si>
    <t>of the project activity )</t>
  </si>
  <si>
    <r>
      <t>Q_Caustic</t>
    </r>
    <r>
      <rPr>
        <vertAlign val="subscript"/>
        <sz val="10"/>
        <rFont val="Times New Roman"/>
        <family val="1"/>
      </rPr>
      <t>y</t>
    </r>
  </si>
  <si>
    <t>Quantity of 47% Caustic Soda lye</t>
  </si>
  <si>
    <t>used by the Project Activity during</t>
  </si>
  <si>
    <t>the period y</t>
  </si>
  <si>
    <r>
      <t>F_Caustic</t>
    </r>
    <r>
      <rPr>
        <vertAlign val="subscript"/>
        <sz val="10"/>
        <rFont val="Times New Roman"/>
        <family val="1"/>
      </rPr>
      <t>y</t>
    </r>
  </si>
  <si>
    <t>Emission factor of Caustic Soda</t>
  </si>
  <si>
    <t>(3000 * 0.0006)</t>
  </si>
  <si>
    <t>From PDD</t>
  </si>
  <si>
    <r>
      <t>F_Caustic_Transport</t>
    </r>
    <r>
      <rPr>
        <vertAlign val="subscript"/>
        <sz val="10"/>
        <rFont val="Times New Roman"/>
        <family val="1"/>
      </rPr>
      <t>y</t>
    </r>
  </si>
  <si>
    <t>transport</t>
  </si>
  <si>
    <t>caustic used in the project activity</t>
  </si>
  <si>
    <r>
      <t>Q_Solidwaste</t>
    </r>
    <r>
      <rPr>
        <vertAlign val="subscript"/>
        <sz val="10"/>
        <rFont val="Times New Roman"/>
        <family val="1"/>
      </rPr>
      <t>y</t>
    </r>
  </si>
  <si>
    <t>Quantity of Solid Waste generated</t>
  </si>
  <si>
    <t>by the Project Activity and removed</t>
  </si>
  <si>
    <t>during the period y</t>
  </si>
  <si>
    <r>
      <t>F_Solidwaste</t>
    </r>
    <r>
      <rPr>
        <vertAlign val="subscript"/>
        <sz val="10"/>
        <rFont val="Times New Roman"/>
        <family val="1"/>
      </rPr>
      <t>y</t>
    </r>
  </si>
  <si>
    <t>Emission factor of solid waste</t>
  </si>
  <si>
    <t>transport of ETP Sludge from</t>
  </si>
  <si>
    <t>the location of project activity</t>
  </si>
  <si>
    <r>
      <t>Q_DHF_Sold</t>
    </r>
    <r>
      <rPr>
        <vertAlign val="subscript"/>
        <sz val="10"/>
        <rFont val="Times New Roman"/>
        <family val="1"/>
      </rPr>
      <t>y</t>
    </r>
  </si>
  <si>
    <t>Quantity of dilute (20%) HF</t>
  </si>
  <si>
    <t>As per sales invoices raised and laboratory</t>
  </si>
  <si>
    <t>generated by the Project Activity and</t>
  </si>
  <si>
    <t>reports</t>
  </si>
  <si>
    <t>sold during the period y</t>
  </si>
  <si>
    <r>
      <t>F_DHF_Sold</t>
    </r>
    <r>
      <rPr>
        <vertAlign val="subscript"/>
        <sz val="10"/>
        <rFont val="Times New Roman"/>
        <family val="1"/>
      </rPr>
      <t>y</t>
    </r>
  </si>
  <si>
    <t>Emission factor of dilute HF sold</t>
  </si>
  <si>
    <t>transport of dilute HF sold  from</t>
  </si>
  <si>
    <r>
      <t>L</t>
    </r>
    <r>
      <rPr>
        <vertAlign val="subscript"/>
        <sz val="10"/>
        <rFont val="Times New Roman"/>
        <family val="1"/>
      </rPr>
      <t>y</t>
    </r>
  </si>
  <si>
    <t>Leakage = emissions of greenhouse</t>
  </si>
  <si>
    <t>gases due to the Project Activity that</t>
  </si>
  <si>
    <t>occur outside the project boundary</t>
  </si>
  <si>
    <r>
      <t>ER</t>
    </r>
    <r>
      <rPr>
        <vertAlign val="subscript"/>
        <sz val="10"/>
        <rFont val="Times New Roman"/>
        <family val="1"/>
      </rPr>
      <t>y</t>
    </r>
  </si>
  <si>
    <t>Emission Reduction achieved by the</t>
  </si>
  <si>
    <t>HCFC22_Production</t>
  </si>
  <si>
    <t>Cumulative HCFC22 Production</t>
  </si>
  <si>
    <t>during the year</t>
  </si>
  <si>
    <t>HFC23_Generation</t>
  </si>
  <si>
    <t>Cumulative HFC23 generation during</t>
  </si>
  <si>
    <t>the year</t>
  </si>
  <si>
    <t>Ratio_W</t>
  </si>
  <si>
    <t>Ratio of Cumulative HCFC22</t>
  </si>
  <si>
    <t>Production during the year and</t>
  </si>
  <si>
    <t>HFC23 generation during the year</t>
  </si>
  <si>
    <t xml:space="preserve"> </t>
  </si>
  <si>
    <t>ID Number</t>
  </si>
  <si>
    <r>
      <t xml:space="preserve"> </t>
    </r>
    <r>
      <rPr>
        <b/>
        <sz val="10"/>
        <color indexed="8"/>
        <rFont val="Times New Roman"/>
        <family val="1"/>
      </rPr>
      <t xml:space="preserve">Data type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</si>
  <si>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Data variable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</si>
  <si>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Data unit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</si>
  <si>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Measured (m), calculated (c) or estimated (e)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</si>
  <si>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Recordin g frequenc y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</si>
  <si>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Proportion of data to be monitored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</si>
  <si>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data be archived? (electronic/ How will the paper)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</si>
  <si>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For how long is archived data kept?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</si>
  <si>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1. q_HFC23y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</si>
  <si>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mass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</si>
  <si>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Quantity of HFC 23 supplied to the destruction process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</si>
  <si>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kg-HFC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</si>
  <si>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(m) measured by flow meters in parallel that are calibrated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</si>
  <si>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monthly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</si>
  <si>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100%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</si>
  <si>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electronic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</si>
  <si>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Project lifetime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</si>
  <si>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2. HFC23y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</si>
  <si>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%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</si>
  <si>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Purity of the HFC 23 supplied to the destruction process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</si>
  <si>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(m) measured monthly by sampling weekly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</si>
  <si>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3. Q_NGy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</si>
  <si>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Quantity of natural gas used by the destruction process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</si>
  <si>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>m3</t>
    </r>
    <r>
      <rPr>
        <sz val="10"/>
        <rFont val="Times New Roman"/>
        <family val="1"/>
      </rPr>
      <t xml:space="preserve"> </t>
    </r>
  </si>
  <si>
    <r>
      <t xml:space="preserve">(m)  </t>
    </r>
    <r>
      <rPr>
        <i/>
        <sz val="10"/>
        <color indexed="8"/>
        <rFont val="Times New Roman"/>
        <family val="1"/>
      </rPr>
      <t xml:space="preserve">measured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</si>
  <si>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4. ND_HFC23y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</si>
  <si>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Quantity of HFC 23 in gaseous effluent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</si>
  <si>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>5. Q_F1,y,y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</si>
  <si>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energy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</si>
  <si>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Electricity consumption by the destruction process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</si>
  <si>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kWh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</si>
  <si>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>6. Q_F2,y,y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</si>
  <si>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Steam  consumption destruction  by the process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</si>
  <si>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kg-steam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</si>
  <si>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>7. Q_HCFCy</t>
    </r>
  </si>
  <si>
    <r>
      <t>The quantity of HCFC</t>
    </r>
    <r>
      <rPr>
        <i/>
        <sz val="10"/>
        <color indexed="8"/>
        <rFont val="Times New Roman"/>
        <family val="1"/>
      </rPr>
      <t xml:space="preserve">22 produced in the plant generating the  HFC 23 waste </t>
    </r>
    <r>
      <rPr>
        <sz val="10"/>
        <rFont val="Times New Roman"/>
        <family val="1"/>
      </rPr>
      <t xml:space="preserve"> </t>
    </r>
  </si>
  <si>
    <r>
      <t xml:space="preserve"> tonnes </t>
    </r>
    <r>
      <rPr>
        <i/>
        <sz val="10"/>
        <color indexed="8"/>
        <rFont val="Times New Roman"/>
        <family val="1"/>
      </rPr>
      <t xml:space="preserve">-HCF C22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</si>
  <si>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8. HFC23_sold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</si>
  <si>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HFC 23 sold by the facility generating the HFC 23 waste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</si>
  <si>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tonnes -HFC 23 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</si>
  <si>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0"/>
        <color indexed="8"/>
        <rFont val="Times New Roman"/>
        <family val="1"/>
      </rPr>
      <t xml:space="preserve">annually </t>
    </r>
    <r>
      <rPr>
        <sz val="10"/>
        <rFont val="Times New Roman"/>
        <family val="1"/>
      </rPr>
      <t xml:space="preserve"> </t>
    </r>
  </si>
  <si>
    <t xml:space="preserve"> 1. q_HFC23y  </t>
  </si>
  <si>
    <t xml:space="preserve"> 4. ND_HFC23y  </t>
  </si>
  <si>
    <t xml:space="preserve"> Quantity of HFC 23 in gaseous effluent  </t>
  </si>
  <si>
    <t xml:space="preserve"> 3. Q_NGy  </t>
  </si>
  <si>
    <t xml:space="preserve"> 5. Q_F1,y,y </t>
  </si>
  <si>
    <t xml:space="preserve"> 6. Q_F2,y,y </t>
  </si>
  <si>
    <t xml:space="preserve"> 7. Q_HCFCy</t>
  </si>
  <si>
    <t>Gujarat Fluorochemicals Limited</t>
  </si>
  <si>
    <t xml:space="preserve"> 8. HFC23_sold  </t>
  </si>
  <si>
    <t xml:space="preserve"> HFC 23 sold by the facility generating the HFC 23 waste  </t>
  </si>
  <si>
    <t xml:space="preserve">HFC23_sold  </t>
  </si>
  <si>
    <t>As per sales / inventory records</t>
  </si>
  <si>
    <t>(As per AM0001 Ver2)</t>
  </si>
  <si>
    <t>Explanation</t>
  </si>
  <si>
    <t xml:space="preserve"> 2. P_HFC23y  </t>
  </si>
  <si>
    <t xml:space="preserve"> Quantity of HFC 23 supplied to</t>
  </si>
  <si>
    <t>the destruction process</t>
  </si>
  <si>
    <t xml:space="preserve"> Purity of the HFC 23 supplied to</t>
  </si>
  <si>
    <t xml:space="preserve"> Quantity of natural gas used by</t>
  </si>
  <si>
    <t xml:space="preserve"> Electricity consumption by</t>
  </si>
  <si>
    <t xml:space="preserve"> Steam  consumption by</t>
  </si>
  <si>
    <t>plant generating the HFC23 waste</t>
  </si>
  <si>
    <t>The quantity of HCFC22 produced in the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</si>
</sst>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%"/>
    <numFmt numFmtId="174" formatCode="0_);[Red]\(0\)"/>
    <numFmt numFmtId="175" formatCode="_-* #,##0.00_-;\-* #,##0.00_-;_-* &quot;-&quot;??_-;_-@_-"/>
    <numFmt numFmtId="176" formatCode="_-* #,##0.000000_-;\-* #,##0.000000_-;_-* &quot;-&quot;??_-;_-@_-"/>
    <numFmt numFmtId="177" formatCode="0.0000"/>
    <numFmt numFmtId="178" formatCode="0.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0"/>
      <name val="Arial"/>
      <family val="0"/>
    </font>
    <font>
      <sz val="10"/>
      <color indexed="8"/>
      <name val="Times New Roman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5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173" fontId="3" fillId="33" borderId="10" xfId="0" applyNumberFormat="1" applyFont="1" applyFill="1" applyBorder="1" applyAlignment="1" applyProtection="1">
      <alignment horizontal="center"/>
      <protection/>
    </xf>
    <xf numFmtId="10" fontId="3" fillId="33" borderId="10" xfId="57" applyNumberFormat="1" applyFont="1" applyFill="1" applyBorder="1" applyAlignment="1" applyProtection="1">
      <alignment horizontal="center"/>
      <protection/>
    </xf>
    <xf numFmtId="1" fontId="3" fillId="33" borderId="10" xfId="0" applyNumberFormat="1" applyFont="1" applyFill="1" applyBorder="1" applyAlignment="1" applyProtection="1">
      <alignment horizontal="center"/>
      <protection/>
    </xf>
    <xf numFmtId="174" fontId="5" fillId="33" borderId="15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177" fontId="3" fillId="34" borderId="10" xfId="0" applyNumberFormat="1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1" fontId="3" fillId="34" borderId="10" xfId="0" applyNumberFormat="1" applyFont="1" applyFill="1" applyBorder="1" applyAlignment="1" applyProtection="1">
      <alignment horizontal="center"/>
      <protection/>
    </xf>
    <xf numFmtId="2" fontId="5" fillId="34" borderId="0" xfId="0" applyNumberFormat="1" applyFont="1" applyFill="1" applyBorder="1" applyAlignment="1" applyProtection="1">
      <alignment horizontal="center"/>
      <protection/>
    </xf>
    <xf numFmtId="178" fontId="3" fillId="34" borderId="1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 applyProtection="1">
      <alignment horizontal="center"/>
      <protection/>
    </xf>
    <xf numFmtId="2" fontId="5" fillId="34" borderId="10" xfId="0" applyNumberFormat="1" applyFont="1" applyFill="1" applyBorder="1" applyAlignment="1" applyProtection="1">
      <alignment horizontal="center"/>
      <protection/>
    </xf>
    <xf numFmtId="2" fontId="5" fillId="34" borderId="15" xfId="0" applyNumberFormat="1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1" fontId="3" fillId="35" borderId="10" xfId="0" applyNumberFormat="1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177" fontId="3" fillId="35" borderId="1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178" fontId="3" fillId="35" borderId="10" xfId="0" applyNumberFormat="1" applyFont="1" applyFill="1" applyBorder="1" applyAlignment="1" applyProtection="1">
      <alignment horizontal="center"/>
      <protection/>
    </xf>
    <xf numFmtId="172" fontId="3" fillId="35" borderId="10" xfId="0" applyNumberFormat="1" applyFont="1" applyFill="1" applyBorder="1" applyAlignment="1" applyProtection="1">
      <alignment horizontal="center"/>
      <protection/>
    </xf>
    <xf numFmtId="2" fontId="5" fillId="35" borderId="0" xfId="0" applyNumberFormat="1" applyFont="1" applyFill="1" applyBorder="1" applyAlignment="1" applyProtection="1">
      <alignment horizontal="center"/>
      <protection/>
    </xf>
    <xf numFmtId="172" fontId="3" fillId="35" borderId="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2" fontId="5" fillId="35" borderId="15" xfId="0" applyNumberFormat="1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/>
      <protection/>
    </xf>
    <xf numFmtId="1" fontId="5" fillId="36" borderId="15" xfId="57" applyNumberFormat="1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3" fillId="36" borderId="13" xfId="0" applyFont="1" applyFill="1" applyBorder="1" applyAlignment="1" applyProtection="1">
      <alignment horizontal="center"/>
      <protection/>
    </xf>
    <xf numFmtId="0" fontId="3" fillId="36" borderId="14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/>
      <protection/>
    </xf>
    <xf numFmtId="172" fontId="3" fillId="37" borderId="10" xfId="0" applyNumberFormat="1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0" xfId="0" applyFont="1" applyFill="1" applyBorder="1" applyAlignment="1" applyProtection="1">
      <alignment horizontal="center"/>
      <protection/>
    </xf>
    <xf numFmtId="0" fontId="3" fillId="37" borderId="12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 horizontal="center"/>
      <protection/>
    </xf>
    <xf numFmtId="10" fontId="3" fillId="37" borderId="15" xfId="57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3" fillId="0" borderId="16" xfId="0" applyFont="1" applyBorder="1" applyAlignment="1" applyProtection="1">
      <alignment vertical="top"/>
      <protection/>
    </xf>
    <xf numFmtId="0" fontId="5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vertical="top"/>
      <protection/>
    </xf>
    <xf numFmtId="0" fontId="3" fillId="0" borderId="18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/>
      <protection/>
    </xf>
    <xf numFmtId="0" fontId="3" fillId="37" borderId="19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top"/>
      <protection/>
    </xf>
    <xf numFmtId="0" fontId="3" fillId="37" borderId="20" xfId="0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 horizontal="center" vertical="top" wrapText="1"/>
    </xf>
    <xf numFmtId="0" fontId="3" fillId="0" borderId="13" xfId="0" applyFont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Border="1" applyAlignment="1" applyProtection="1">
      <alignment horizontal="center" vertical="top" wrapText="1"/>
      <protection/>
    </xf>
    <xf numFmtId="0" fontId="3" fillId="34" borderId="13" xfId="0" applyFont="1" applyFill="1" applyBorder="1" applyAlignment="1" applyProtection="1">
      <alignment horizontal="center" vertical="top" wrapText="1"/>
      <protection/>
    </xf>
    <xf numFmtId="0" fontId="3" fillId="35" borderId="10" xfId="0" applyFont="1" applyFill="1" applyBorder="1" applyAlignment="1" applyProtection="1">
      <alignment horizontal="center" vertical="top" wrapText="1"/>
      <protection/>
    </xf>
    <xf numFmtId="0" fontId="3" fillId="35" borderId="0" xfId="0" applyFont="1" applyFill="1" applyBorder="1" applyAlignment="1" applyProtection="1">
      <alignment horizontal="center" vertical="top" wrapText="1"/>
      <protection/>
    </xf>
    <xf numFmtId="0" fontId="3" fillId="35" borderId="13" xfId="0" applyFont="1" applyFill="1" applyBorder="1" applyAlignment="1" applyProtection="1">
      <alignment horizontal="center" vertical="top" wrapText="1"/>
      <protection/>
    </xf>
    <xf numFmtId="0" fontId="3" fillId="36" borderId="0" xfId="0" applyFont="1" applyFill="1" applyBorder="1" applyAlignment="1" applyProtection="1">
      <alignment horizontal="center" vertical="top" wrapText="1"/>
      <protection/>
    </xf>
    <xf numFmtId="0" fontId="3" fillId="36" borderId="13" xfId="0" applyFont="1" applyFill="1" applyBorder="1" applyAlignment="1" applyProtection="1">
      <alignment horizontal="center" vertical="top" wrapText="1"/>
      <protection/>
    </xf>
    <xf numFmtId="0" fontId="3" fillId="37" borderId="10" xfId="0" applyFont="1" applyFill="1" applyBorder="1" applyAlignment="1" applyProtection="1">
      <alignment horizontal="center" vertical="top" wrapText="1"/>
      <protection/>
    </xf>
    <xf numFmtId="0" fontId="3" fillId="37" borderId="0" xfId="0" applyFont="1" applyFill="1" applyBorder="1" applyAlignment="1" applyProtection="1">
      <alignment horizontal="center" vertical="top" wrapText="1"/>
      <protection/>
    </xf>
    <xf numFmtId="0" fontId="3" fillId="37" borderId="13" xfId="0" applyFont="1" applyFill="1" applyBorder="1" applyAlignment="1" applyProtection="1">
      <alignment horizontal="center" vertical="top" wrapText="1"/>
      <protection/>
    </xf>
    <xf numFmtId="0" fontId="3" fillId="37" borderId="19" xfId="0" applyFont="1" applyFill="1" applyBorder="1" applyAlignment="1" applyProtection="1">
      <alignment horizontal="center" vertical="top" wrapText="1"/>
      <protection/>
    </xf>
    <xf numFmtId="0" fontId="3" fillId="37" borderId="19" xfId="0" applyFont="1" applyFill="1" applyBorder="1" applyAlignment="1" applyProtection="1">
      <alignment horizontal="center" wrapText="1"/>
      <protection/>
    </xf>
    <xf numFmtId="172" fontId="3" fillId="37" borderId="19" xfId="0" applyNumberFormat="1" applyFont="1" applyFill="1" applyBorder="1" applyAlignment="1" applyProtection="1">
      <alignment horizontal="center" vertic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33" borderId="16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18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7" xfId="0" applyFont="1" applyFill="1" applyBorder="1" applyAlignment="1" applyProtection="1">
      <alignment horizontal="left" vertical="top"/>
      <protection/>
    </xf>
    <xf numFmtId="0" fontId="3" fillId="34" borderId="18" xfId="0" applyFont="1" applyFill="1" applyBorder="1" applyAlignment="1" applyProtection="1">
      <alignment horizontal="left" vertical="top"/>
      <protection/>
    </xf>
    <xf numFmtId="0" fontId="3" fillId="35" borderId="16" xfId="0" applyFont="1" applyFill="1" applyBorder="1" applyAlignment="1" applyProtection="1">
      <alignment horizontal="left" vertical="top"/>
      <protection/>
    </xf>
    <xf numFmtId="0" fontId="3" fillId="35" borderId="17" xfId="0" applyFont="1" applyFill="1" applyBorder="1" applyAlignment="1" applyProtection="1">
      <alignment horizontal="left" vertical="top"/>
      <protection/>
    </xf>
    <xf numFmtId="0" fontId="3" fillId="35" borderId="18" xfId="0" applyFont="1" applyFill="1" applyBorder="1" applyAlignment="1" applyProtection="1">
      <alignment horizontal="left" vertical="top"/>
      <protection/>
    </xf>
    <xf numFmtId="0" fontId="3" fillId="36" borderId="17" xfId="0" applyFont="1" applyFill="1" applyBorder="1" applyAlignment="1" applyProtection="1">
      <alignment horizontal="left" vertical="top"/>
      <protection/>
    </xf>
    <xf numFmtId="0" fontId="3" fillId="36" borderId="18" xfId="0" applyFont="1" applyFill="1" applyBorder="1" applyAlignment="1" applyProtection="1">
      <alignment horizontal="left" vertical="top"/>
      <protection/>
    </xf>
    <xf numFmtId="0" fontId="3" fillId="37" borderId="16" xfId="0" applyFont="1" applyFill="1" applyBorder="1" applyAlignment="1" applyProtection="1">
      <alignment horizontal="left" vertical="top"/>
      <protection/>
    </xf>
    <xf numFmtId="0" fontId="3" fillId="37" borderId="17" xfId="0" applyFont="1" applyFill="1" applyBorder="1" applyAlignment="1" applyProtection="1">
      <alignment horizontal="left" vertical="top"/>
      <protection/>
    </xf>
    <xf numFmtId="0" fontId="3" fillId="37" borderId="18" xfId="0" applyFont="1" applyFill="1" applyBorder="1" applyAlignment="1" applyProtection="1">
      <alignment horizontal="left" vertical="top"/>
      <protection/>
    </xf>
    <xf numFmtId="0" fontId="3" fillId="37" borderId="21" xfId="0" applyFont="1" applyFill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io\AppData\Local\Microsoft\Windows\Temporary%20Internet%20Files\Content.Outlook\SSBKYQBU\Tenth%20Monitoring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Q_HFC23y"/>
      <sheetName val="E_DPy"/>
      <sheetName val="Leakages"/>
      <sheetName val="Ratio_W"/>
      <sheetName val="Env.Monitoing"/>
      <sheetName val="Zero Check"/>
      <sheetName val="Meter Calibration"/>
      <sheetName val="Caustic"/>
      <sheetName val="Lime"/>
      <sheetName val="Constants-1"/>
      <sheetName val="Constants-2"/>
    </sheetNames>
    <sheetDataSet>
      <sheetData sheetId="3">
        <row r="9">
          <cell r="B9">
            <v>412842</v>
          </cell>
          <cell r="H9">
            <v>9422</v>
          </cell>
          <cell r="I9">
            <v>485911</v>
          </cell>
        </row>
        <row r="10">
          <cell r="B10">
            <v>414225</v>
          </cell>
          <cell r="H10">
            <v>9425</v>
          </cell>
          <cell r="I10">
            <v>486885</v>
          </cell>
        </row>
        <row r="11">
          <cell r="B11">
            <v>414848</v>
          </cell>
          <cell r="H11">
            <v>9427</v>
          </cell>
          <cell r="I11">
            <v>489473</v>
          </cell>
        </row>
        <row r="12">
          <cell r="B12">
            <v>415106</v>
          </cell>
          <cell r="H12">
            <v>9428</v>
          </cell>
          <cell r="I12">
            <v>492707</v>
          </cell>
        </row>
        <row r="13">
          <cell r="B13">
            <v>415253</v>
          </cell>
          <cell r="H13">
            <v>9429</v>
          </cell>
          <cell r="I13">
            <v>493249</v>
          </cell>
        </row>
        <row r="14">
          <cell r="B14">
            <v>415485</v>
          </cell>
          <cell r="H14">
            <v>9430</v>
          </cell>
          <cell r="I14">
            <v>493249</v>
          </cell>
          <cell r="AA14">
            <v>8.95</v>
          </cell>
        </row>
        <row r="15">
          <cell r="B15">
            <v>415866</v>
          </cell>
          <cell r="H15">
            <v>9432</v>
          </cell>
          <cell r="I15">
            <v>493249</v>
          </cell>
        </row>
        <row r="16">
          <cell r="B16">
            <v>416567</v>
          </cell>
          <cell r="H16">
            <v>9433</v>
          </cell>
          <cell r="I16">
            <v>493249</v>
          </cell>
        </row>
        <row r="17">
          <cell r="B17">
            <v>417453</v>
          </cell>
          <cell r="H17">
            <v>9434</v>
          </cell>
          <cell r="I17">
            <v>493249</v>
          </cell>
        </row>
        <row r="18">
          <cell r="B18">
            <v>418466</v>
          </cell>
          <cell r="H18">
            <v>9435</v>
          </cell>
          <cell r="I18">
            <v>493249</v>
          </cell>
        </row>
        <row r="19">
          <cell r="B19">
            <v>419589</v>
          </cell>
          <cell r="H19">
            <v>9436</v>
          </cell>
          <cell r="I19">
            <v>493249</v>
          </cell>
        </row>
        <row r="20">
          <cell r="B20">
            <v>421153</v>
          </cell>
          <cell r="H20">
            <v>9438</v>
          </cell>
          <cell r="I20">
            <v>501236</v>
          </cell>
        </row>
        <row r="21">
          <cell r="B21">
            <v>422681</v>
          </cell>
          <cell r="H21">
            <v>9441</v>
          </cell>
          <cell r="I21">
            <v>505268</v>
          </cell>
        </row>
        <row r="22">
          <cell r="B22">
            <v>424496</v>
          </cell>
          <cell r="H22">
            <v>9444</v>
          </cell>
          <cell r="I22">
            <v>509757</v>
          </cell>
        </row>
        <row r="23">
          <cell r="B23">
            <v>426376</v>
          </cell>
          <cell r="H23">
            <v>9466</v>
          </cell>
          <cell r="I23">
            <v>516282</v>
          </cell>
          <cell r="AA23">
            <v>9.07</v>
          </cell>
        </row>
        <row r="24">
          <cell r="B24">
            <v>428336</v>
          </cell>
          <cell r="H24">
            <v>9469</v>
          </cell>
          <cell r="I24">
            <v>523450</v>
          </cell>
          <cell r="AA24">
            <v>9.26</v>
          </cell>
        </row>
        <row r="25">
          <cell r="B25">
            <v>430382</v>
          </cell>
          <cell r="H25">
            <v>9472</v>
          </cell>
          <cell r="I25">
            <v>528741</v>
          </cell>
        </row>
        <row r="26">
          <cell r="B26">
            <v>432172</v>
          </cell>
          <cell r="H26">
            <v>9476</v>
          </cell>
          <cell r="I26">
            <v>530211</v>
          </cell>
          <cell r="AA26">
            <v>11.77</v>
          </cell>
        </row>
        <row r="27">
          <cell r="B27">
            <v>433892</v>
          </cell>
          <cell r="H27">
            <v>9479</v>
          </cell>
          <cell r="I27">
            <v>530776</v>
          </cell>
          <cell r="AA27">
            <v>9.24</v>
          </cell>
        </row>
        <row r="28">
          <cell r="B28">
            <v>435920</v>
          </cell>
          <cell r="H28">
            <v>9483</v>
          </cell>
          <cell r="I28">
            <v>530854</v>
          </cell>
          <cell r="AA28">
            <v>9.39</v>
          </cell>
        </row>
        <row r="29">
          <cell r="B29">
            <v>438022</v>
          </cell>
          <cell r="H29">
            <v>9487</v>
          </cell>
          <cell r="I29">
            <v>530855</v>
          </cell>
        </row>
        <row r="30">
          <cell r="B30">
            <v>439824</v>
          </cell>
          <cell r="H30">
            <v>9489</v>
          </cell>
          <cell r="I30">
            <v>530856</v>
          </cell>
          <cell r="AA30">
            <v>20.479999999999997</v>
          </cell>
        </row>
        <row r="31">
          <cell r="B31">
            <v>441067</v>
          </cell>
          <cell r="H31">
            <v>9492</v>
          </cell>
          <cell r="I31">
            <v>530867</v>
          </cell>
        </row>
        <row r="32">
          <cell r="B32">
            <v>442373</v>
          </cell>
          <cell r="H32">
            <v>9582</v>
          </cell>
          <cell r="I32">
            <v>530882</v>
          </cell>
          <cell r="AA32">
            <v>9.3</v>
          </cell>
        </row>
        <row r="33">
          <cell r="B33">
            <v>442814</v>
          </cell>
          <cell r="H33">
            <v>9584</v>
          </cell>
          <cell r="I33">
            <v>530884</v>
          </cell>
        </row>
        <row r="34">
          <cell r="B34">
            <v>443825</v>
          </cell>
          <cell r="H34">
            <v>9586</v>
          </cell>
          <cell r="I34">
            <v>532466</v>
          </cell>
          <cell r="AA34">
            <v>8.45</v>
          </cell>
        </row>
        <row r="35">
          <cell r="B35">
            <v>444826</v>
          </cell>
          <cell r="H35">
            <v>9588</v>
          </cell>
          <cell r="I35">
            <v>535922</v>
          </cell>
        </row>
        <row r="36">
          <cell r="B36">
            <v>445857</v>
          </cell>
          <cell r="H36">
            <v>9590</v>
          </cell>
          <cell r="I36">
            <v>543301</v>
          </cell>
        </row>
        <row r="37">
          <cell r="B37">
            <v>446954</v>
          </cell>
          <cell r="H37">
            <v>9591</v>
          </cell>
          <cell r="I37">
            <v>550678</v>
          </cell>
          <cell r="AA37">
            <v>9.39</v>
          </cell>
        </row>
        <row r="38">
          <cell r="B38">
            <v>448053</v>
          </cell>
          <cell r="H38">
            <v>9592</v>
          </cell>
          <cell r="I38">
            <v>557857</v>
          </cell>
          <cell r="AA38">
            <v>9.19</v>
          </cell>
        </row>
        <row r="39">
          <cell r="B39">
            <v>448962</v>
          </cell>
          <cell r="H39">
            <v>9593</v>
          </cell>
          <cell r="I39">
            <v>559969</v>
          </cell>
          <cell r="AA39">
            <v>9.23</v>
          </cell>
        </row>
        <row r="40">
          <cell r="B40">
            <v>449838</v>
          </cell>
          <cell r="H40">
            <v>9595</v>
          </cell>
          <cell r="I40">
            <v>559969</v>
          </cell>
        </row>
        <row r="41">
          <cell r="B41">
            <v>450871</v>
          </cell>
          <cell r="H41">
            <v>9624</v>
          </cell>
          <cell r="I41">
            <v>559969</v>
          </cell>
          <cell r="AA41">
            <v>9.34</v>
          </cell>
        </row>
        <row r="42">
          <cell r="B42">
            <v>451713</v>
          </cell>
          <cell r="H42">
            <v>9627</v>
          </cell>
          <cell r="I42">
            <v>565268</v>
          </cell>
        </row>
        <row r="43">
          <cell r="B43">
            <v>452546</v>
          </cell>
          <cell r="H43">
            <v>9630</v>
          </cell>
          <cell r="I43">
            <v>567731</v>
          </cell>
          <cell r="AA43">
            <v>9.43</v>
          </cell>
        </row>
        <row r="44">
          <cell r="B44">
            <v>453429</v>
          </cell>
          <cell r="H44">
            <v>9632</v>
          </cell>
          <cell r="I44">
            <v>567731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3"/>
  <sheetViews>
    <sheetView showGridLines="0" tabSelected="1" zoomScale="80" zoomScaleNormal="80" zoomScalePageLayoutView="0" workbookViewId="0" topLeftCell="A149">
      <selection activeCell="C176" sqref="C176"/>
    </sheetView>
  </sheetViews>
  <sheetFormatPr defaultColWidth="8.8515625" defaultRowHeight="12.75"/>
  <cols>
    <col min="1" max="1" width="19.140625" style="71" customWidth="1"/>
    <col min="2" max="2" width="38.57421875" style="72" customWidth="1"/>
    <col min="3" max="3" width="38.7109375" style="4" customWidth="1"/>
    <col min="4" max="4" width="31.00390625" style="4" customWidth="1"/>
    <col min="5" max="5" width="16.421875" style="4" bestFit="1" customWidth="1"/>
    <col min="6" max="6" width="17.421875" style="4" bestFit="1" customWidth="1"/>
    <col min="7" max="7" width="13.421875" style="4" bestFit="1" customWidth="1"/>
    <col min="8" max="8" width="38.7109375" style="4" customWidth="1"/>
    <col min="9" max="16384" width="8.8515625" style="4" customWidth="1"/>
  </cols>
  <sheetData>
    <row r="1" spans="1:13" s="2" customFormat="1" ht="25.5">
      <c r="A1" s="78" t="s">
        <v>200</v>
      </c>
      <c r="B1" s="78"/>
      <c r="C1" s="78"/>
      <c r="D1" s="78"/>
      <c r="E1" s="78"/>
      <c r="F1" s="78"/>
      <c r="I1" s="1"/>
      <c r="J1" s="1"/>
      <c r="K1" s="1"/>
      <c r="L1" s="1"/>
      <c r="M1" s="1"/>
    </row>
    <row r="2" spans="1:13" s="2" customFormat="1" ht="25.5">
      <c r="A2" s="78" t="s">
        <v>0</v>
      </c>
      <c r="B2" s="78"/>
      <c r="C2" s="78"/>
      <c r="D2" s="78"/>
      <c r="E2" s="78"/>
      <c r="F2" s="78"/>
      <c r="I2" s="1"/>
      <c r="J2" s="1"/>
      <c r="K2" s="1"/>
      <c r="L2" s="1"/>
      <c r="M2" s="1"/>
    </row>
    <row r="4" spans="1:2" ht="18.75">
      <c r="A4" s="3" t="s">
        <v>1</v>
      </c>
      <c r="B4" s="73"/>
    </row>
    <row r="5" ht="13.5" thickBot="1"/>
    <row r="6" spans="1:8" ht="12.75">
      <c r="A6" s="74"/>
      <c r="B6" s="82"/>
      <c r="C6" s="5"/>
      <c r="D6" s="5"/>
      <c r="E6" s="5"/>
      <c r="F6" s="5"/>
      <c r="G6" s="5"/>
      <c r="H6" s="6"/>
    </row>
    <row r="7" spans="1:8" ht="12.75">
      <c r="A7" s="75" t="s">
        <v>151</v>
      </c>
      <c r="B7" s="83" t="s">
        <v>153</v>
      </c>
      <c r="C7" s="7" t="s">
        <v>2</v>
      </c>
      <c r="D7" s="7" t="s">
        <v>206</v>
      </c>
      <c r="E7" s="7" t="s">
        <v>3</v>
      </c>
      <c r="F7" s="7" t="s">
        <v>4</v>
      </c>
      <c r="G7" s="7" t="s">
        <v>5</v>
      </c>
      <c r="H7" s="8" t="s">
        <v>6</v>
      </c>
    </row>
    <row r="8" spans="1:8" ht="12.75">
      <c r="A8" s="76" t="s">
        <v>205</v>
      </c>
      <c r="B8" s="103" t="s">
        <v>205</v>
      </c>
      <c r="C8" s="9"/>
      <c r="D8" s="9"/>
      <c r="E8" s="7" t="s">
        <v>7</v>
      </c>
      <c r="F8" s="7" t="s">
        <v>8</v>
      </c>
      <c r="G8" s="7" t="s">
        <v>6</v>
      </c>
      <c r="H8" s="8" t="s">
        <v>7</v>
      </c>
    </row>
    <row r="9" spans="1:8" ht="13.5" thickBot="1">
      <c r="A9" s="77"/>
      <c r="B9" s="84"/>
      <c r="C9" s="10"/>
      <c r="D9" s="10"/>
      <c r="E9" s="10"/>
      <c r="F9" s="10"/>
      <c r="G9" s="10"/>
      <c r="H9" s="11"/>
    </row>
    <row r="10" spans="1:8" ht="14.25">
      <c r="A10" s="104" t="s">
        <v>193</v>
      </c>
      <c r="B10" s="85" t="s">
        <v>208</v>
      </c>
      <c r="C10" s="12" t="s">
        <v>9</v>
      </c>
      <c r="D10" s="12" t="s">
        <v>10</v>
      </c>
      <c r="E10" s="12" t="s">
        <v>11</v>
      </c>
      <c r="F10" s="13">
        <v>43.51</v>
      </c>
      <c r="G10" s="12" t="s">
        <v>12</v>
      </c>
      <c r="H10" s="14" t="s">
        <v>13</v>
      </c>
    </row>
    <row r="11" spans="1:8" ht="12.75">
      <c r="A11" s="105"/>
      <c r="B11" s="86" t="s">
        <v>209</v>
      </c>
      <c r="C11" s="15"/>
      <c r="D11" s="15" t="s">
        <v>14</v>
      </c>
      <c r="E11" s="15"/>
      <c r="F11" s="15"/>
      <c r="G11" s="15"/>
      <c r="H11" s="16" t="s">
        <v>15</v>
      </c>
    </row>
    <row r="12" spans="1:8" ht="12.75">
      <c r="A12" s="105"/>
      <c r="B12" s="86"/>
      <c r="C12" s="15"/>
      <c r="D12" s="15" t="s">
        <v>16</v>
      </c>
      <c r="E12" s="15"/>
      <c r="F12" s="15"/>
      <c r="G12" s="15"/>
      <c r="H12" s="16" t="s">
        <v>17</v>
      </c>
    </row>
    <row r="13" spans="1:8" ht="13.5" thickBot="1">
      <c r="A13" s="106"/>
      <c r="B13" s="87"/>
      <c r="C13" s="17"/>
      <c r="D13" s="17"/>
      <c r="E13" s="17"/>
      <c r="F13" s="17"/>
      <c r="G13" s="17"/>
      <c r="H13" s="18"/>
    </row>
    <row r="14" spans="1:8" ht="14.25">
      <c r="A14" s="104" t="s">
        <v>207</v>
      </c>
      <c r="B14" s="85" t="s">
        <v>210</v>
      </c>
      <c r="C14" s="12" t="s">
        <v>18</v>
      </c>
      <c r="D14" s="12" t="s">
        <v>19</v>
      </c>
      <c r="E14" s="12" t="s">
        <v>11</v>
      </c>
      <c r="F14" s="19">
        <v>0.958055</v>
      </c>
      <c r="G14" s="12" t="s">
        <v>20</v>
      </c>
      <c r="H14" s="14" t="s">
        <v>21</v>
      </c>
    </row>
    <row r="15" spans="1:8" ht="12.75">
      <c r="A15" s="105"/>
      <c r="B15" s="86" t="s">
        <v>209</v>
      </c>
      <c r="C15" s="15"/>
      <c r="D15" s="15" t="s">
        <v>14</v>
      </c>
      <c r="E15" s="15"/>
      <c r="F15" s="15"/>
      <c r="G15" s="15"/>
      <c r="H15" s="16"/>
    </row>
    <row r="16" spans="1:8" ht="12.75">
      <c r="A16" s="105"/>
      <c r="B16" s="86"/>
      <c r="C16" s="15"/>
      <c r="D16" s="15" t="s">
        <v>16</v>
      </c>
      <c r="E16" s="15"/>
      <c r="F16" s="15"/>
      <c r="G16" s="15"/>
      <c r="H16" s="16"/>
    </row>
    <row r="17" spans="1:8" ht="13.5" thickBot="1">
      <c r="A17" s="106"/>
      <c r="B17" s="87"/>
      <c r="C17" s="17"/>
      <c r="D17" s="17"/>
      <c r="E17" s="17"/>
      <c r="F17" s="17"/>
      <c r="G17" s="17"/>
      <c r="H17" s="18"/>
    </row>
    <row r="18" spans="1:8" ht="14.25">
      <c r="A18" s="104"/>
      <c r="B18" s="85"/>
      <c r="C18" s="12" t="s">
        <v>22</v>
      </c>
      <c r="D18" s="12" t="s">
        <v>23</v>
      </c>
      <c r="E18" s="12"/>
      <c r="F18" s="13">
        <v>41.684</v>
      </c>
      <c r="G18" s="12" t="s">
        <v>12</v>
      </c>
      <c r="H18" s="14" t="s">
        <v>24</v>
      </c>
    </row>
    <row r="19" spans="1:8" ht="12.75">
      <c r="A19" s="105"/>
      <c r="B19" s="86"/>
      <c r="C19" s="15"/>
      <c r="D19" s="15" t="s">
        <v>25</v>
      </c>
      <c r="E19" s="15"/>
      <c r="F19" s="15"/>
      <c r="G19" s="15"/>
      <c r="H19" s="16"/>
    </row>
    <row r="20" spans="1:8" ht="12.75">
      <c r="A20" s="105"/>
      <c r="B20" s="86"/>
      <c r="C20" s="15"/>
      <c r="D20" s="15" t="s">
        <v>16</v>
      </c>
      <c r="E20" s="15"/>
      <c r="F20" s="15"/>
      <c r="G20" s="15"/>
      <c r="H20" s="16"/>
    </row>
    <row r="21" spans="1:8" ht="13.5" thickBot="1">
      <c r="A21" s="106"/>
      <c r="B21" s="87"/>
      <c r="C21" s="17"/>
      <c r="D21" s="17"/>
      <c r="E21" s="17"/>
      <c r="F21" s="17"/>
      <c r="G21" s="17"/>
      <c r="H21" s="18"/>
    </row>
    <row r="22" spans="1:8" ht="14.25">
      <c r="A22" s="104"/>
      <c r="B22" s="85"/>
      <c r="C22" s="12" t="s">
        <v>26</v>
      </c>
      <c r="D22" s="12" t="s">
        <v>27</v>
      </c>
      <c r="E22" s="12"/>
      <c r="F22" s="20">
        <v>0</v>
      </c>
      <c r="G22" s="12" t="s">
        <v>20</v>
      </c>
      <c r="H22" s="14" t="s">
        <v>28</v>
      </c>
    </row>
    <row r="23" spans="1:8" ht="12.75">
      <c r="A23" s="105"/>
      <c r="B23" s="86"/>
      <c r="C23" s="15"/>
      <c r="D23" s="15" t="s">
        <v>29</v>
      </c>
      <c r="E23" s="15"/>
      <c r="F23" s="15"/>
      <c r="G23" s="15"/>
      <c r="H23" s="16"/>
    </row>
    <row r="24" spans="1:8" ht="12.75">
      <c r="A24" s="105"/>
      <c r="B24" s="86"/>
      <c r="C24" s="15"/>
      <c r="D24" s="15" t="s">
        <v>30</v>
      </c>
      <c r="E24" s="15"/>
      <c r="F24" s="15"/>
      <c r="G24" s="15"/>
      <c r="H24" s="16"/>
    </row>
    <row r="25" spans="1:8" ht="13.5" thickBot="1">
      <c r="A25" s="106"/>
      <c r="B25" s="87"/>
      <c r="C25" s="17"/>
      <c r="D25" s="17"/>
      <c r="E25" s="17"/>
      <c r="F25" s="17"/>
      <c r="G25" s="17"/>
      <c r="H25" s="18"/>
    </row>
    <row r="26" spans="1:8" ht="14.25">
      <c r="A26" s="104"/>
      <c r="B26" s="85"/>
      <c r="C26" s="12" t="s">
        <v>31</v>
      </c>
      <c r="D26" s="12" t="s">
        <v>32</v>
      </c>
      <c r="E26" s="12"/>
      <c r="F26" s="13">
        <f>F18*F22</f>
        <v>0</v>
      </c>
      <c r="G26" s="12" t="s">
        <v>12</v>
      </c>
      <c r="H26" s="14" t="s">
        <v>24</v>
      </c>
    </row>
    <row r="27" spans="1:8" ht="12.75">
      <c r="A27" s="105"/>
      <c r="B27" s="86"/>
      <c r="C27" s="15"/>
      <c r="D27" s="15" t="s">
        <v>33</v>
      </c>
      <c r="E27" s="15"/>
      <c r="F27" s="15"/>
      <c r="G27" s="15"/>
      <c r="H27" s="16"/>
    </row>
    <row r="28" spans="1:8" ht="12.75">
      <c r="A28" s="105"/>
      <c r="B28" s="86"/>
      <c r="C28" s="15"/>
      <c r="D28" s="15" t="s">
        <v>34</v>
      </c>
      <c r="E28" s="15"/>
      <c r="F28" s="15"/>
      <c r="G28" s="15"/>
      <c r="H28" s="16"/>
    </row>
    <row r="29" spans="1:8" ht="13.5" thickBot="1">
      <c r="A29" s="106"/>
      <c r="B29" s="87"/>
      <c r="C29" s="17"/>
      <c r="D29" s="17"/>
      <c r="E29" s="17"/>
      <c r="F29" s="17"/>
      <c r="G29" s="17"/>
      <c r="H29" s="18"/>
    </row>
    <row r="30" spans="1:8" ht="14.25">
      <c r="A30" s="104"/>
      <c r="B30" s="85"/>
      <c r="C30" s="12" t="s">
        <v>35</v>
      </c>
      <c r="D30" s="12"/>
      <c r="E30" s="12"/>
      <c r="F30" s="13">
        <f>F18-F26</f>
        <v>41.684</v>
      </c>
      <c r="G30" s="12" t="s">
        <v>12</v>
      </c>
      <c r="H30" s="14" t="s">
        <v>24</v>
      </c>
    </row>
    <row r="31" spans="1:8" ht="12.75">
      <c r="A31" s="105"/>
      <c r="B31" s="86"/>
      <c r="C31" s="15"/>
      <c r="D31" s="15"/>
      <c r="E31" s="15"/>
      <c r="F31" s="15"/>
      <c r="G31" s="15"/>
      <c r="H31" s="16"/>
    </row>
    <row r="32" spans="1:8" ht="12.75">
      <c r="A32" s="105"/>
      <c r="B32" s="86"/>
      <c r="C32" s="15"/>
      <c r="D32" s="15"/>
      <c r="E32" s="15"/>
      <c r="F32" s="15"/>
      <c r="G32" s="15"/>
      <c r="H32" s="16"/>
    </row>
    <row r="33" spans="1:8" ht="13.5" thickBot="1">
      <c r="A33" s="106"/>
      <c r="B33" s="87"/>
      <c r="C33" s="17"/>
      <c r="D33" s="17"/>
      <c r="E33" s="17"/>
      <c r="F33" s="17"/>
      <c r="G33" s="17"/>
      <c r="H33" s="18"/>
    </row>
    <row r="34" spans="1:8" ht="12.75">
      <c r="A34" s="104"/>
      <c r="B34" s="85"/>
      <c r="C34" s="12" t="s">
        <v>36</v>
      </c>
      <c r="D34" s="12" t="s">
        <v>37</v>
      </c>
      <c r="E34" s="12"/>
      <c r="F34" s="21">
        <v>11700</v>
      </c>
      <c r="G34" s="12"/>
      <c r="H34" s="14" t="s">
        <v>38</v>
      </c>
    </row>
    <row r="35" spans="1:8" ht="12.75">
      <c r="A35" s="105"/>
      <c r="B35" s="86"/>
      <c r="C35" s="15"/>
      <c r="D35" s="15" t="s">
        <v>39</v>
      </c>
      <c r="E35" s="15"/>
      <c r="F35" s="15"/>
      <c r="G35" s="15"/>
      <c r="H35" s="16"/>
    </row>
    <row r="36" spans="1:8" ht="12.75">
      <c r="A36" s="105"/>
      <c r="B36" s="86"/>
      <c r="C36" s="15"/>
      <c r="D36" s="15"/>
      <c r="E36" s="15"/>
      <c r="F36" s="15"/>
      <c r="G36" s="15"/>
      <c r="H36" s="16"/>
    </row>
    <row r="37" spans="1:8" ht="13.5" thickBot="1">
      <c r="A37" s="106"/>
      <c r="B37" s="87"/>
      <c r="C37" s="17"/>
      <c r="D37" s="17"/>
      <c r="E37" s="17"/>
      <c r="F37" s="17"/>
      <c r="G37" s="17"/>
      <c r="H37" s="18"/>
    </row>
    <row r="38" spans="1:8" ht="15" thickBot="1">
      <c r="A38" s="104"/>
      <c r="B38" s="85"/>
      <c r="C38" s="12" t="s">
        <v>40</v>
      </c>
      <c r="D38" s="12"/>
      <c r="E38" s="12"/>
      <c r="F38" s="22">
        <f>ROUNDDOWN(F30*F34,0)</f>
        <v>487702</v>
      </c>
      <c r="G38" s="12"/>
      <c r="H38" s="14" t="s">
        <v>24</v>
      </c>
    </row>
    <row r="39" spans="1:8" ht="12.75">
      <c r="A39" s="105"/>
      <c r="B39" s="86"/>
      <c r="C39" s="15"/>
      <c r="D39" s="15"/>
      <c r="E39" s="15"/>
      <c r="F39" s="15"/>
      <c r="G39" s="15"/>
      <c r="H39" s="16"/>
    </row>
    <row r="40" spans="1:8" ht="12.75">
      <c r="A40" s="105"/>
      <c r="B40" s="86"/>
      <c r="C40" s="15"/>
      <c r="D40" s="15"/>
      <c r="E40" s="15"/>
      <c r="F40" s="15"/>
      <c r="G40" s="15"/>
      <c r="H40" s="16"/>
    </row>
    <row r="41" spans="1:8" ht="13.5" thickBot="1">
      <c r="A41" s="106"/>
      <c r="B41" s="87"/>
      <c r="C41" s="17"/>
      <c r="D41" s="17"/>
      <c r="E41" s="17"/>
      <c r="F41" s="17"/>
      <c r="G41" s="17"/>
      <c r="H41" s="18"/>
    </row>
    <row r="42" spans="1:8" ht="14.25">
      <c r="A42" s="107" t="s">
        <v>194</v>
      </c>
      <c r="B42" s="88" t="s">
        <v>195</v>
      </c>
      <c r="C42" s="23" t="s">
        <v>41</v>
      </c>
      <c r="D42" s="23" t="s">
        <v>42</v>
      </c>
      <c r="E42" s="23" t="s">
        <v>11</v>
      </c>
      <c r="F42" s="24">
        <v>0</v>
      </c>
      <c r="G42" s="23" t="s">
        <v>12</v>
      </c>
      <c r="H42" s="25" t="s">
        <v>43</v>
      </c>
    </row>
    <row r="43" spans="1:8" ht="12.75">
      <c r="A43" s="108"/>
      <c r="B43" s="89"/>
      <c r="C43" s="26"/>
      <c r="D43" s="26" t="s">
        <v>44</v>
      </c>
      <c r="E43" s="26"/>
      <c r="F43" s="26"/>
      <c r="G43" s="26"/>
      <c r="H43" s="27" t="s">
        <v>45</v>
      </c>
    </row>
    <row r="44" spans="1:8" ht="12.75">
      <c r="A44" s="108"/>
      <c r="B44" s="89"/>
      <c r="C44" s="26"/>
      <c r="D44" s="26" t="s">
        <v>16</v>
      </c>
      <c r="E44" s="26"/>
      <c r="F44" s="26"/>
      <c r="G44" s="26"/>
      <c r="H44" s="27"/>
    </row>
    <row r="45" spans="1:8" ht="13.5" thickBot="1">
      <c r="A45" s="109"/>
      <c r="B45" s="90"/>
      <c r="C45" s="28"/>
      <c r="D45" s="28"/>
      <c r="E45" s="28"/>
      <c r="F45" s="28"/>
      <c r="G45" s="28"/>
      <c r="H45" s="29"/>
    </row>
    <row r="46" spans="1:8" ht="12.75">
      <c r="A46" s="107"/>
      <c r="B46" s="88"/>
      <c r="C46" s="23" t="s">
        <v>36</v>
      </c>
      <c r="D46" s="23" t="s">
        <v>37</v>
      </c>
      <c r="E46" s="23"/>
      <c r="F46" s="30">
        <v>11700</v>
      </c>
      <c r="G46" s="23"/>
      <c r="H46" s="25" t="s">
        <v>38</v>
      </c>
    </row>
    <row r="47" spans="1:8" ht="12.75">
      <c r="A47" s="108"/>
      <c r="B47" s="89"/>
      <c r="C47" s="26"/>
      <c r="D47" s="26" t="s">
        <v>39</v>
      </c>
      <c r="E47" s="26"/>
      <c r="F47" s="26"/>
      <c r="G47" s="26"/>
      <c r="H47" s="27"/>
    </row>
    <row r="48" spans="1:8" ht="12.75">
      <c r="A48" s="108"/>
      <c r="B48" s="89"/>
      <c r="C48" s="26"/>
      <c r="D48" s="26"/>
      <c r="E48" s="26"/>
      <c r="F48" s="26"/>
      <c r="G48" s="26"/>
      <c r="H48" s="27"/>
    </row>
    <row r="49" spans="1:8" ht="13.5" thickBot="1">
      <c r="A49" s="109"/>
      <c r="B49" s="90"/>
      <c r="C49" s="28"/>
      <c r="D49" s="28"/>
      <c r="E49" s="28"/>
      <c r="F49" s="28"/>
      <c r="G49" s="28"/>
      <c r="H49" s="29"/>
    </row>
    <row r="50" spans="1:8" ht="12.75">
      <c r="A50" s="108"/>
      <c r="B50" s="89"/>
      <c r="C50" s="26"/>
      <c r="D50" s="26" t="s">
        <v>46</v>
      </c>
      <c r="E50" s="26"/>
      <c r="F50" s="31">
        <f>ROUND(F42*F46,2)</f>
        <v>0</v>
      </c>
      <c r="G50" s="23" t="s">
        <v>47</v>
      </c>
      <c r="H50" s="25" t="s">
        <v>24</v>
      </c>
    </row>
    <row r="51" spans="1:8" ht="12.75">
      <c r="A51" s="108"/>
      <c r="B51" s="89"/>
      <c r="C51" s="26"/>
      <c r="D51" s="26" t="s">
        <v>48</v>
      </c>
      <c r="E51" s="26"/>
      <c r="F51" s="26"/>
      <c r="G51" s="26"/>
      <c r="H51" s="27"/>
    </row>
    <row r="52" spans="1:8" ht="12.75">
      <c r="A52" s="108"/>
      <c r="B52" s="89"/>
      <c r="C52" s="26"/>
      <c r="D52" s="26" t="s">
        <v>49</v>
      </c>
      <c r="E52" s="26"/>
      <c r="F52" s="26"/>
      <c r="G52" s="26"/>
      <c r="H52" s="27"/>
    </row>
    <row r="53" spans="1:8" ht="13.5" thickBot="1">
      <c r="A53" s="108"/>
      <c r="B53" s="89"/>
      <c r="C53" s="26"/>
      <c r="D53" s="26"/>
      <c r="E53" s="26"/>
      <c r="F53" s="26"/>
      <c r="G53" s="26"/>
      <c r="H53" s="27"/>
    </row>
    <row r="54" spans="1:8" ht="14.25">
      <c r="A54" s="107" t="s">
        <v>196</v>
      </c>
      <c r="B54" s="88" t="s">
        <v>211</v>
      </c>
      <c r="C54" s="23" t="s">
        <v>50</v>
      </c>
      <c r="D54" s="23" t="s">
        <v>51</v>
      </c>
      <c r="E54" s="23" t="s">
        <v>11</v>
      </c>
      <c r="F54" s="30">
        <v>7754</v>
      </c>
      <c r="G54" s="23" t="s">
        <v>52</v>
      </c>
      <c r="H54" s="25" t="s">
        <v>53</v>
      </c>
    </row>
    <row r="55" spans="1:8" ht="12.75">
      <c r="A55" s="108"/>
      <c r="B55" s="89" t="s">
        <v>209</v>
      </c>
      <c r="C55" s="26"/>
      <c r="D55" s="26" t="s">
        <v>54</v>
      </c>
      <c r="E55" s="26"/>
      <c r="F55" s="26"/>
      <c r="G55" s="26"/>
      <c r="H55" s="27"/>
    </row>
    <row r="56" spans="1:8" ht="12.75">
      <c r="A56" s="108"/>
      <c r="B56" s="89"/>
      <c r="C56" s="26"/>
      <c r="D56" s="26" t="s">
        <v>55</v>
      </c>
      <c r="E56" s="26"/>
      <c r="F56" s="26"/>
      <c r="G56" s="26"/>
      <c r="H56" s="27"/>
    </row>
    <row r="57" spans="1:8" ht="13.5" thickBot="1">
      <c r="A57" s="109"/>
      <c r="B57" s="90"/>
      <c r="C57" s="28"/>
      <c r="D57" s="28"/>
      <c r="E57" s="28"/>
      <c r="F57" s="28"/>
      <c r="G57" s="28"/>
      <c r="H57" s="29"/>
    </row>
    <row r="58" spans="1:8" ht="14.25">
      <c r="A58" s="107"/>
      <c r="B58" s="88"/>
      <c r="C58" s="23" t="s">
        <v>56</v>
      </c>
      <c r="D58" s="23" t="s">
        <v>57</v>
      </c>
      <c r="E58" s="23"/>
      <c r="F58" s="32">
        <v>0.00295</v>
      </c>
      <c r="G58" s="26" t="s">
        <v>58</v>
      </c>
      <c r="H58" s="25" t="s">
        <v>59</v>
      </c>
    </row>
    <row r="59" spans="1:8" ht="12.75">
      <c r="A59" s="108"/>
      <c r="B59" s="89"/>
      <c r="C59" s="26"/>
      <c r="D59" s="26" t="s">
        <v>60</v>
      </c>
      <c r="E59" s="26"/>
      <c r="F59" s="26"/>
      <c r="G59" s="26"/>
      <c r="H59" s="27"/>
    </row>
    <row r="60" spans="1:8" ht="12.75">
      <c r="A60" s="108"/>
      <c r="B60" s="89"/>
      <c r="C60" s="26"/>
      <c r="D60" s="26" t="s">
        <v>61</v>
      </c>
      <c r="E60" s="26"/>
      <c r="F60" s="26"/>
      <c r="G60" s="26"/>
      <c r="H60" s="27"/>
    </row>
    <row r="61" spans="1:8" ht="13.5" thickBot="1">
      <c r="A61" s="109"/>
      <c r="B61" s="90"/>
      <c r="C61" s="28"/>
      <c r="D61" s="28" t="s">
        <v>62</v>
      </c>
      <c r="E61" s="28"/>
      <c r="F61" s="28"/>
      <c r="G61" s="28"/>
      <c r="H61" s="29"/>
    </row>
    <row r="62" spans="1:8" ht="14.25">
      <c r="A62" s="108"/>
      <c r="B62" s="89"/>
      <c r="C62" s="26"/>
      <c r="D62" s="26" t="s">
        <v>63</v>
      </c>
      <c r="E62" s="26"/>
      <c r="F62" s="33">
        <f>ROUND(F54*F58,2)</f>
        <v>22.87</v>
      </c>
      <c r="G62" s="23" t="s">
        <v>47</v>
      </c>
      <c r="H62" s="25" t="s">
        <v>24</v>
      </c>
    </row>
    <row r="63" spans="1:8" ht="12.75">
      <c r="A63" s="108"/>
      <c r="B63" s="89"/>
      <c r="C63" s="26"/>
      <c r="D63" s="26" t="s">
        <v>64</v>
      </c>
      <c r="E63" s="26"/>
      <c r="F63" s="26"/>
      <c r="G63" s="26"/>
      <c r="H63" s="27"/>
    </row>
    <row r="64" spans="1:8" ht="12.75">
      <c r="A64" s="108"/>
      <c r="B64" s="89"/>
      <c r="C64" s="26"/>
      <c r="D64" s="26"/>
      <c r="E64" s="26"/>
      <c r="F64" s="26"/>
      <c r="G64" s="26"/>
      <c r="H64" s="27"/>
    </row>
    <row r="65" spans="1:8" ht="13.5" thickBot="1">
      <c r="A65" s="108"/>
      <c r="B65" s="89"/>
      <c r="C65" s="26"/>
      <c r="D65" s="26"/>
      <c r="E65" s="26"/>
      <c r="F65" s="26"/>
      <c r="G65" s="26"/>
      <c r="H65" s="27"/>
    </row>
    <row r="66" spans="1:8" ht="14.25">
      <c r="A66" s="107"/>
      <c r="B66" s="88"/>
      <c r="C66" s="23" t="s">
        <v>22</v>
      </c>
      <c r="D66" s="23" t="s">
        <v>23</v>
      </c>
      <c r="E66" s="23"/>
      <c r="F66" s="34">
        <f>F18</f>
        <v>41.684</v>
      </c>
      <c r="G66" s="23" t="s">
        <v>12</v>
      </c>
      <c r="H66" s="25" t="s">
        <v>24</v>
      </c>
    </row>
    <row r="67" spans="1:8" ht="12.75">
      <c r="A67" s="108"/>
      <c r="B67" s="89"/>
      <c r="C67" s="26"/>
      <c r="D67" s="26" t="s">
        <v>25</v>
      </c>
      <c r="E67" s="26"/>
      <c r="F67" s="26"/>
      <c r="G67" s="26"/>
      <c r="H67" s="27"/>
    </row>
    <row r="68" spans="1:8" ht="12.75">
      <c r="A68" s="108"/>
      <c r="B68" s="89"/>
      <c r="C68" s="26"/>
      <c r="D68" s="26" t="s">
        <v>16</v>
      </c>
      <c r="E68" s="26"/>
      <c r="F68" s="26"/>
      <c r="G68" s="26"/>
      <c r="H68" s="27"/>
    </row>
    <row r="69" spans="1:8" ht="13.5" thickBot="1">
      <c r="A69" s="109"/>
      <c r="B69" s="90"/>
      <c r="C69" s="28"/>
      <c r="D69" s="28"/>
      <c r="E69" s="28"/>
      <c r="F69" s="28"/>
      <c r="G69" s="28"/>
      <c r="H69" s="29"/>
    </row>
    <row r="70" spans="1:8" ht="12.75">
      <c r="A70" s="107"/>
      <c r="B70" s="88"/>
      <c r="C70" s="23" t="s">
        <v>65</v>
      </c>
      <c r="D70" s="23" t="s">
        <v>66</v>
      </c>
      <c r="E70" s="23"/>
      <c r="F70" s="24">
        <v>0.6285</v>
      </c>
      <c r="G70" s="23"/>
      <c r="H70" s="25" t="s">
        <v>59</v>
      </c>
    </row>
    <row r="71" spans="1:8" ht="12.75">
      <c r="A71" s="108"/>
      <c r="B71" s="89"/>
      <c r="C71" s="26"/>
      <c r="D71" s="26"/>
      <c r="E71" s="26"/>
      <c r="F71" s="26"/>
      <c r="G71" s="26"/>
      <c r="H71" s="27"/>
    </row>
    <row r="72" spans="1:8" ht="12.75">
      <c r="A72" s="108"/>
      <c r="B72" s="89"/>
      <c r="C72" s="26"/>
      <c r="D72" s="26"/>
      <c r="E72" s="26"/>
      <c r="F72" s="26"/>
      <c r="G72" s="26"/>
      <c r="H72" s="27"/>
    </row>
    <row r="73" spans="1:8" ht="13.5" thickBot="1">
      <c r="A73" s="109"/>
      <c r="B73" s="90"/>
      <c r="C73" s="28"/>
      <c r="D73" s="28"/>
      <c r="E73" s="28"/>
      <c r="F73" s="28"/>
      <c r="G73" s="28"/>
      <c r="H73" s="29"/>
    </row>
    <row r="74" spans="1:8" ht="12.75">
      <c r="A74" s="107"/>
      <c r="B74" s="88"/>
      <c r="C74" s="23"/>
      <c r="D74" s="26" t="s">
        <v>67</v>
      </c>
      <c r="E74" s="23"/>
      <c r="F74" s="35">
        <f>ROUND(F66*F70,2)</f>
        <v>26.2</v>
      </c>
      <c r="G74" s="23" t="s">
        <v>47</v>
      </c>
      <c r="H74" s="25" t="s">
        <v>24</v>
      </c>
    </row>
    <row r="75" spans="1:8" ht="12.75">
      <c r="A75" s="108"/>
      <c r="B75" s="89"/>
      <c r="C75" s="26"/>
      <c r="D75" s="26" t="s">
        <v>68</v>
      </c>
      <c r="E75" s="26"/>
      <c r="F75" s="26"/>
      <c r="G75" s="26"/>
      <c r="H75" s="27"/>
    </row>
    <row r="76" spans="1:8" ht="12.75">
      <c r="A76" s="108"/>
      <c r="B76" s="89"/>
      <c r="C76" s="26"/>
      <c r="D76" s="26"/>
      <c r="E76" s="26"/>
      <c r="F76" s="26"/>
      <c r="G76" s="26"/>
      <c r="H76" s="27"/>
    </row>
    <row r="77" spans="1:8" ht="13.5" thickBot="1">
      <c r="A77" s="109"/>
      <c r="B77" s="90"/>
      <c r="C77" s="28"/>
      <c r="D77" s="28"/>
      <c r="E77" s="28"/>
      <c r="F77" s="28"/>
      <c r="G77" s="28"/>
      <c r="H77" s="29"/>
    </row>
    <row r="78" spans="1:8" ht="15" thickBot="1">
      <c r="A78" s="107"/>
      <c r="B78" s="88"/>
      <c r="C78" s="23" t="s">
        <v>69</v>
      </c>
      <c r="D78" s="23" t="s">
        <v>70</v>
      </c>
      <c r="E78" s="23"/>
      <c r="F78" s="36">
        <f>F50+F62+F74</f>
        <v>49.07</v>
      </c>
      <c r="G78" s="23"/>
      <c r="H78" s="25" t="s">
        <v>24</v>
      </c>
    </row>
    <row r="79" spans="1:8" ht="12.75">
      <c r="A79" s="108"/>
      <c r="B79" s="89"/>
      <c r="C79" s="26"/>
      <c r="D79" s="26" t="s">
        <v>71</v>
      </c>
      <c r="E79" s="26"/>
      <c r="F79" s="26"/>
      <c r="G79" s="26"/>
      <c r="H79" s="27"/>
    </row>
    <row r="80" spans="1:8" ht="12.75">
      <c r="A80" s="108"/>
      <c r="B80" s="89"/>
      <c r="C80" s="26"/>
      <c r="D80" s="26"/>
      <c r="E80" s="26"/>
      <c r="F80" s="26"/>
      <c r="G80" s="26"/>
      <c r="H80" s="27"/>
    </row>
    <row r="81" spans="1:8" ht="13.5" thickBot="1">
      <c r="A81" s="109"/>
      <c r="B81" s="90"/>
      <c r="C81" s="28"/>
      <c r="D81" s="28"/>
      <c r="E81" s="28"/>
      <c r="F81" s="28"/>
      <c r="G81" s="28"/>
      <c r="H81" s="29"/>
    </row>
    <row r="82" spans="1:8" ht="14.25">
      <c r="A82" s="110" t="s">
        <v>197</v>
      </c>
      <c r="B82" s="91" t="s">
        <v>212</v>
      </c>
      <c r="C82" s="37" t="s">
        <v>72</v>
      </c>
      <c r="D82" s="37" t="s">
        <v>73</v>
      </c>
      <c r="E82" s="37" t="s">
        <v>11</v>
      </c>
      <c r="F82" s="38">
        <v>103587</v>
      </c>
      <c r="G82" s="37" t="s">
        <v>74</v>
      </c>
      <c r="H82" s="39" t="s">
        <v>75</v>
      </c>
    </row>
    <row r="83" spans="1:8" ht="12.75">
      <c r="A83" s="111"/>
      <c r="B83" s="92" t="s">
        <v>209</v>
      </c>
      <c r="C83" s="40"/>
      <c r="D83" s="40" t="s">
        <v>76</v>
      </c>
      <c r="E83" s="40"/>
      <c r="F83" s="40"/>
      <c r="G83" s="40"/>
      <c r="H83" s="41" t="s">
        <v>77</v>
      </c>
    </row>
    <row r="84" spans="1:8" ht="12.75">
      <c r="A84" s="111"/>
      <c r="B84" s="92"/>
      <c r="C84" s="40"/>
      <c r="D84" s="40" t="s">
        <v>55</v>
      </c>
      <c r="E84" s="40"/>
      <c r="F84" s="40"/>
      <c r="G84" s="40"/>
      <c r="H84" s="41" t="s">
        <v>78</v>
      </c>
    </row>
    <row r="85" spans="1:8" ht="13.5" thickBot="1">
      <c r="A85" s="112"/>
      <c r="B85" s="93"/>
      <c r="C85" s="42"/>
      <c r="D85" s="42"/>
      <c r="E85" s="42"/>
      <c r="F85" s="42"/>
      <c r="G85" s="42"/>
      <c r="H85" s="43"/>
    </row>
    <row r="86" spans="1:8" ht="14.25">
      <c r="A86" s="110"/>
      <c r="B86" s="91"/>
      <c r="C86" s="37" t="s">
        <v>79</v>
      </c>
      <c r="D86" s="37" t="s">
        <v>80</v>
      </c>
      <c r="E86" s="37"/>
      <c r="F86" s="44">
        <v>0.0006000000000000001</v>
      </c>
      <c r="G86" s="37" t="s">
        <v>81</v>
      </c>
      <c r="H86" s="39" t="s">
        <v>82</v>
      </c>
    </row>
    <row r="87" spans="1:8" ht="12.75">
      <c r="A87" s="111"/>
      <c r="B87" s="92"/>
      <c r="C87" s="40"/>
      <c r="D87" s="40"/>
      <c r="E87" s="40"/>
      <c r="F87" s="40"/>
      <c r="G87" s="40"/>
      <c r="H87" s="41"/>
    </row>
    <row r="88" spans="1:8" ht="12.75">
      <c r="A88" s="111"/>
      <c r="B88" s="92"/>
      <c r="C88" s="40"/>
      <c r="D88" s="40"/>
      <c r="E88" s="40"/>
      <c r="F88" s="40"/>
      <c r="G88" s="40"/>
      <c r="H88" s="41"/>
    </row>
    <row r="89" spans="1:8" ht="13.5" thickBot="1">
      <c r="A89" s="112"/>
      <c r="B89" s="93"/>
      <c r="C89" s="42"/>
      <c r="D89" s="42"/>
      <c r="E89" s="42"/>
      <c r="F89" s="42"/>
      <c r="G89" s="42"/>
      <c r="H89" s="43"/>
    </row>
    <row r="90" spans="1:8" ht="14.25">
      <c r="A90" s="111"/>
      <c r="B90" s="92"/>
      <c r="C90" s="40"/>
      <c r="D90" s="40" t="s">
        <v>63</v>
      </c>
      <c r="E90" s="40"/>
      <c r="F90" s="45">
        <f>ROUND(F82*F86,2)</f>
        <v>62.15</v>
      </c>
      <c r="G90" s="40" t="s">
        <v>47</v>
      </c>
      <c r="H90" s="39" t="s">
        <v>24</v>
      </c>
    </row>
    <row r="91" spans="1:8" ht="12.75">
      <c r="A91" s="111"/>
      <c r="B91" s="92"/>
      <c r="C91" s="40"/>
      <c r="D91" s="40" t="s">
        <v>83</v>
      </c>
      <c r="E91" s="40"/>
      <c r="F91" s="40"/>
      <c r="G91" s="40"/>
      <c r="H91" s="41"/>
    </row>
    <row r="92" spans="1:8" ht="12.75">
      <c r="A92" s="111"/>
      <c r="B92" s="92"/>
      <c r="C92" s="40"/>
      <c r="D92" s="40"/>
      <c r="E92" s="40"/>
      <c r="F92" s="40"/>
      <c r="G92" s="40"/>
      <c r="H92" s="41"/>
    </row>
    <row r="93" spans="1:8" ht="13.5" thickBot="1">
      <c r="A93" s="111"/>
      <c r="B93" s="92"/>
      <c r="C93" s="40"/>
      <c r="D93" s="40"/>
      <c r="E93" s="40"/>
      <c r="F93" s="40"/>
      <c r="G93" s="40"/>
      <c r="H93" s="41"/>
    </row>
    <row r="94" spans="1:8" ht="14.25">
      <c r="A94" s="110" t="s">
        <v>198</v>
      </c>
      <c r="B94" s="91" t="s">
        <v>213</v>
      </c>
      <c r="C94" s="37" t="s">
        <v>84</v>
      </c>
      <c r="D94" s="37" t="s">
        <v>85</v>
      </c>
      <c r="E94" s="37" t="s">
        <v>11</v>
      </c>
      <c r="F94" s="38">
        <v>82030</v>
      </c>
      <c r="G94" s="37" t="s">
        <v>52</v>
      </c>
      <c r="H94" s="39" t="s">
        <v>86</v>
      </c>
    </row>
    <row r="95" spans="1:8" ht="12.75">
      <c r="A95" s="111"/>
      <c r="B95" s="92" t="s">
        <v>209</v>
      </c>
      <c r="C95" s="40"/>
      <c r="D95" s="40" t="s">
        <v>87</v>
      </c>
      <c r="E95" s="40"/>
      <c r="F95" s="40"/>
      <c r="G95" s="40"/>
      <c r="H95" s="41"/>
    </row>
    <row r="96" spans="1:8" ht="12.75">
      <c r="A96" s="111"/>
      <c r="B96" s="92"/>
      <c r="C96" s="40"/>
      <c r="D96" s="40"/>
      <c r="E96" s="40"/>
      <c r="F96" s="40"/>
      <c r="G96" s="40"/>
      <c r="H96" s="41"/>
    </row>
    <row r="97" spans="1:8" ht="13.5" thickBot="1">
      <c r="A97" s="112"/>
      <c r="B97" s="93"/>
      <c r="C97" s="42"/>
      <c r="D97" s="42"/>
      <c r="E97" s="42"/>
      <c r="F97" s="42"/>
      <c r="G97" s="42"/>
      <c r="H97" s="43"/>
    </row>
    <row r="98" spans="1:8" ht="14.25">
      <c r="A98" s="110"/>
      <c r="B98" s="91"/>
      <c r="C98" s="37" t="s">
        <v>88</v>
      </c>
      <c r="D98" s="37" t="s">
        <v>89</v>
      </c>
      <c r="E98" s="37"/>
      <c r="F98" s="46">
        <v>0.00019</v>
      </c>
      <c r="G98" s="37" t="s">
        <v>90</v>
      </c>
      <c r="H98" s="39" t="s">
        <v>82</v>
      </c>
    </row>
    <row r="99" spans="1:8" ht="12.75">
      <c r="A99" s="111"/>
      <c r="B99" s="92"/>
      <c r="C99" s="40"/>
      <c r="D99" s="40"/>
      <c r="E99" s="40"/>
      <c r="F99" s="40"/>
      <c r="G99" s="40"/>
      <c r="H99" s="41"/>
    </row>
    <row r="100" spans="1:8" ht="12.75">
      <c r="A100" s="111"/>
      <c r="B100" s="92"/>
      <c r="C100" s="40"/>
      <c r="D100" s="40"/>
      <c r="E100" s="40"/>
      <c r="F100" s="40"/>
      <c r="G100" s="40"/>
      <c r="H100" s="41"/>
    </row>
    <row r="101" spans="1:8" ht="13.5" thickBot="1">
      <c r="A101" s="112"/>
      <c r="B101" s="93"/>
      <c r="C101" s="42"/>
      <c r="D101" s="42"/>
      <c r="E101" s="42"/>
      <c r="F101" s="42"/>
      <c r="G101" s="42"/>
      <c r="H101" s="43"/>
    </row>
    <row r="102" spans="1:8" ht="14.25">
      <c r="A102" s="111"/>
      <c r="B102" s="92"/>
      <c r="C102" s="40"/>
      <c r="D102" s="40" t="s">
        <v>63</v>
      </c>
      <c r="E102" s="40"/>
      <c r="F102" s="45">
        <f>ROUND(F94*F98,2)</f>
        <v>15.59</v>
      </c>
      <c r="G102" s="40" t="s">
        <v>47</v>
      </c>
      <c r="H102" s="39" t="s">
        <v>24</v>
      </c>
    </row>
    <row r="103" spans="1:8" ht="12.75">
      <c r="A103" s="111"/>
      <c r="B103" s="92"/>
      <c r="C103" s="40"/>
      <c r="D103" s="40" t="s">
        <v>91</v>
      </c>
      <c r="E103" s="40"/>
      <c r="F103" s="40"/>
      <c r="G103" s="40"/>
      <c r="H103" s="41"/>
    </row>
    <row r="104" spans="1:8" ht="12.75">
      <c r="A104" s="111"/>
      <c r="B104" s="92"/>
      <c r="C104" s="40"/>
      <c r="D104" s="40"/>
      <c r="E104" s="40"/>
      <c r="F104" s="40"/>
      <c r="G104" s="40"/>
      <c r="H104" s="41"/>
    </row>
    <row r="105" spans="1:8" ht="13.5" thickBot="1">
      <c r="A105" s="111"/>
      <c r="B105" s="92"/>
      <c r="C105" s="40"/>
      <c r="D105" s="40"/>
      <c r="E105" s="40"/>
      <c r="F105" s="40"/>
      <c r="G105" s="40"/>
      <c r="H105" s="41"/>
    </row>
    <row r="106" spans="1:8" ht="14.25">
      <c r="A106" s="110"/>
      <c r="B106" s="91"/>
      <c r="C106" s="37" t="s">
        <v>92</v>
      </c>
      <c r="D106" s="37" t="s">
        <v>93</v>
      </c>
      <c r="E106" s="37" t="s">
        <v>11</v>
      </c>
      <c r="F106" s="47">
        <v>0</v>
      </c>
      <c r="G106" s="37" t="s">
        <v>12</v>
      </c>
      <c r="H106" s="39" t="s">
        <v>94</v>
      </c>
    </row>
    <row r="107" spans="1:8" ht="12.75">
      <c r="A107" s="111"/>
      <c r="B107" s="92"/>
      <c r="C107" s="40"/>
      <c r="D107" s="40" t="s">
        <v>76</v>
      </c>
      <c r="E107" s="40"/>
      <c r="F107" s="40"/>
      <c r="G107" s="40"/>
      <c r="H107" s="41"/>
    </row>
    <row r="108" spans="1:8" ht="12.75">
      <c r="A108" s="111"/>
      <c r="B108" s="92"/>
      <c r="C108" s="40"/>
      <c r="D108" s="40" t="s">
        <v>55</v>
      </c>
      <c r="E108" s="40"/>
      <c r="F108" s="40"/>
      <c r="G108" s="40"/>
      <c r="H108" s="41"/>
    </row>
    <row r="109" spans="1:8" ht="13.5" thickBot="1">
      <c r="A109" s="112"/>
      <c r="B109" s="93"/>
      <c r="C109" s="42"/>
      <c r="D109" s="42"/>
      <c r="E109" s="42"/>
      <c r="F109" s="42"/>
      <c r="G109" s="42"/>
      <c r="H109" s="43"/>
    </row>
    <row r="110" spans="1:8" ht="14.25">
      <c r="A110" s="110"/>
      <c r="B110" s="91"/>
      <c r="C110" s="37" t="s">
        <v>95</v>
      </c>
      <c r="D110" s="37" t="s">
        <v>96</v>
      </c>
      <c r="E110" s="37"/>
      <c r="F110" s="47">
        <v>0.536</v>
      </c>
      <c r="G110" s="37" t="s">
        <v>97</v>
      </c>
      <c r="H110" s="39" t="s">
        <v>98</v>
      </c>
    </row>
    <row r="111" spans="1:8" ht="12.75">
      <c r="A111" s="111"/>
      <c r="B111" s="92"/>
      <c r="C111" s="40"/>
      <c r="D111" s="40"/>
      <c r="E111" s="40"/>
      <c r="F111" s="40"/>
      <c r="G111" s="40"/>
      <c r="H111" s="41" t="s">
        <v>99</v>
      </c>
    </row>
    <row r="112" spans="1:8" ht="12.75">
      <c r="A112" s="111"/>
      <c r="B112" s="92"/>
      <c r="C112" s="40"/>
      <c r="D112" s="40"/>
      <c r="E112" s="40"/>
      <c r="F112" s="40"/>
      <c r="G112" s="40"/>
      <c r="H112" s="41"/>
    </row>
    <row r="113" spans="1:8" ht="13.5" thickBot="1">
      <c r="A113" s="112"/>
      <c r="B113" s="93"/>
      <c r="C113" s="42"/>
      <c r="D113" s="42"/>
      <c r="E113" s="42"/>
      <c r="F113" s="42"/>
      <c r="G113" s="42"/>
      <c r="H113" s="43"/>
    </row>
    <row r="114" spans="1:8" ht="14.25">
      <c r="A114" s="110"/>
      <c r="B114" s="91"/>
      <c r="C114" s="37" t="s">
        <v>100</v>
      </c>
      <c r="D114" s="37" t="s">
        <v>101</v>
      </c>
      <c r="E114" s="37"/>
      <c r="F114" s="47">
        <v>0.27</v>
      </c>
      <c r="G114" s="37" t="s">
        <v>97</v>
      </c>
      <c r="H114" s="39" t="s">
        <v>102</v>
      </c>
    </row>
    <row r="115" spans="1:8" ht="12.75">
      <c r="A115" s="111"/>
      <c r="B115" s="92"/>
      <c r="C115" s="40"/>
      <c r="D115" s="40"/>
      <c r="E115" s="40"/>
      <c r="F115" s="40"/>
      <c r="G115" s="40"/>
      <c r="H115" s="41"/>
    </row>
    <row r="116" spans="1:8" ht="12.75">
      <c r="A116" s="111"/>
      <c r="B116" s="92"/>
      <c r="C116" s="40"/>
      <c r="D116" s="40"/>
      <c r="E116" s="40"/>
      <c r="F116" s="40"/>
      <c r="G116" s="40"/>
      <c r="H116" s="41"/>
    </row>
    <row r="117" spans="1:8" ht="13.5" thickBot="1">
      <c r="A117" s="112"/>
      <c r="B117" s="93"/>
      <c r="C117" s="42"/>
      <c r="D117" s="42"/>
      <c r="E117" s="42"/>
      <c r="F117" s="42"/>
      <c r="G117" s="42"/>
      <c r="H117" s="43"/>
    </row>
    <row r="118" spans="1:8" ht="14.25">
      <c r="A118" s="111"/>
      <c r="B118" s="92"/>
      <c r="C118" s="40"/>
      <c r="D118" s="40" t="s">
        <v>63</v>
      </c>
      <c r="E118" s="40"/>
      <c r="F118" s="48">
        <f>ROUND(F106*(F110+F114),2)</f>
        <v>0</v>
      </c>
      <c r="G118" s="40" t="s">
        <v>47</v>
      </c>
      <c r="H118" s="39" t="s">
        <v>24</v>
      </c>
    </row>
    <row r="119" spans="1:8" ht="12.75">
      <c r="A119" s="111"/>
      <c r="B119" s="92"/>
      <c r="C119" s="40"/>
      <c r="D119" s="40" t="s">
        <v>103</v>
      </c>
      <c r="E119" s="40"/>
      <c r="F119" s="40"/>
      <c r="G119" s="40"/>
      <c r="H119" s="41"/>
    </row>
    <row r="120" spans="1:8" ht="12.75">
      <c r="A120" s="111"/>
      <c r="B120" s="92"/>
      <c r="C120" s="40"/>
      <c r="D120" s="40" t="s">
        <v>104</v>
      </c>
      <c r="E120" s="40"/>
      <c r="F120" s="40"/>
      <c r="G120" s="40"/>
      <c r="H120" s="41"/>
    </row>
    <row r="121" spans="1:8" ht="13.5" thickBot="1">
      <c r="A121" s="111"/>
      <c r="B121" s="92"/>
      <c r="C121" s="40"/>
      <c r="D121" s="40" t="s">
        <v>105</v>
      </c>
      <c r="E121" s="40"/>
      <c r="F121" s="40"/>
      <c r="G121" s="40"/>
      <c r="H121" s="41"/>
    </row>
    <row r="122" spans="1:8" ht="14.25">
      <c r="A122" s="110"/>
      <c r="B122" s="91"/>
      <c r="C122" s="37" t="s">
        <v>106</v>
      </c>
      <c r="D122" s="37" t="s">
        <v>107</v>
      </c>
      <c r="E122" s="37" t="s">
        <v>11</v>
      </c>
      <c r="F122" s="47">
        <v>7.955999999999998</v>
      </c>
      <c r="G122" s="37" t="s">
        <v>12</v>
      </c>
      <c r="H122" s="39" t="s">
        <v>94</v>
      </c>
    </row>
    <row r="123" spans="1:8" ht="12.75">
      <c r="A123" s="111"/>
      <c r="B123" s="92"/>
      <c r="C123" s="40"/>
      <c r="D123" s="40" t="s">
        <v>108</v>
      </c>
      <c r="E123" s="40"/>
      <c r="F123" s="40"/>
      <c r="G123" s="40"/>
      <c r="H123" s="41"/>
    </row>
    <row r="124" spans="1:8" ht="12.75">
      <c r="A124" s="111"/>
      <c r="B124" s="92"/>
      <c r="C124" s="40"/>
      <c r="D124" s="40" t="s">
        <v>109</v>
      </c>
      <c r="E124" s="40"/>
      <c r="F124" s="40"/>
      <c r="G124" s="40"/>
      <c r="H124" s="41"/>
    </row>
    <row r="125" spans="1:8" ht="13.5" thickBot="1">
      <c r="A125" s="112"/>
      <c r="B125" s="93"/>
      <c r="C125" s="42"/>
      <c r="D125" s="42"/>
      <c r="E125" s="42"/>
      <c r="F125" s="42"/>
      <c r="G125" s="42"/>
      <c r="H125" s="43"/>
    </row>
    <row r="126" spans="1:8" ht="14.25">
      <c r="A126" s="110"/>
      <c r="B126" s="91"/>
      <c r="C126" s="37" t="s">
        <v>110</v>
      </c>
      <c r="D126" s="37" t="s">
        <v>111</v>
      </c>
      <c r="E126" s="37"/>
      <c r="F126" s="46" t="s">
        <v>112</v>
      </c>
      <c r="G126" s="37" t="s">
        <v>97</v>
      </c>
      <c r="H126" s="39" t="s">
        <v>113</v>
      </c>
    </row>
    <row r="127" spans="1:8" ht="12.75">
      <c r="A127" s="111"/>
      <c r="B127" s="92"/>
      <c r="C127" s="40"/>
      <c r="D127" s="40"/>
      <c r="E127" s="40"/>
      <c r="F127" s="49">
        <f>3000*0.0006</f>
        <v>1.7999999999999998</v>
      </c>
      <c r="G127" s="40"/>
      <c r="H127" s="41"/>
    </row>
    <row r="128" spans="1:8" ht="12.75">
      <c r="A128" s="111"/>
      <c r="B128" s="92"/>
      <c r="C128" s="40"/>
      <c r="D128" s="40"/>
      <c r="E128" s="40"/>
      <c r="F128" s="40"/>
      <c r="G128" s="40"/>
      <c r="H128" s="41"/>
    </row>
    <row r="129" spans="1:8" ht="13.5" thickBot="1">
      <c r="A129" s="112"/>
      <c r="B129" s="93"/>
      <c r="C129" s="42"/>
      <c r="D129" s="42"/>
      <c r="E129" s="42"/>
      <c r="F129" s="42"/>
      <c r="G129" s="42"/>
      <c r="H129" s="43"/>
    </row>
    <row r="130" spans="1:8" ht="14.25">
      <c r="A130" s="110"/>
      <c r="B130" s="91"/>
      <c r="C130" s="37" t="s">
        <v>114</v>
      </c>
      <c r="D130" s="37" t="s">
        <v>111</v>
      </c>
      <c r="E130" s="37"/>
      <c r="F130" s="47">
        <v>0.028</v>
      </c>
      <c r="G130" s="37" t="s">
        <v>97</v>
      </c>
      <c r="H130" s="39" t="s">
        <v>113</v>
      </c>
    </row>
    <row r="131" spans="1:8" ht="12.75">
      <c r="A131" s="111"/>
      <c r="B131" s="92"/>
      <c r="C131" s="40"/>
      <c r="D131" s="40" t="s">
        <v>115</v>
      </c>
      <c r="E131" s="40"/>
      <c r="F131" s="40"/>
      <c r="G131" s="40"/>
      <c r="H131" s="41"/>
    </row>
    <row r="132" spans="1:8" ht="12.75">
      <c r="A132" s="111"/>
      <c r="B132" s="92"/>
      <c r="C132" s="40"/>
      <c r="D132" s="40"/>
      <c r="E132" s="40"/>
      <c r="F132" s="40"/>
      <c r="G132" s="40"/>
      <c r="H132" s="41"/>
    </row>
    <row r="133" spans="1:8" ht="13.5" thickBot="1">
      <c r="A133" s="112"/>
      <c r="B133" s="93"/>
      <c r="C133" s="42"/>
      <c r="D133" s="42"/>
      <c r="E133" s="42"/>
      <c r="F133" s="42"/>
      <c r="G133" s="42"/>
      <c r="H133" s="43"/>
    </row>
    <row r="134" spans="1:8" ht="14.25">
      <c r="A134" s="111"/>
      <c r="B134" s="92"/>
      <c r="C134" s="40"/>
      <c r="D134" s="40" t="s">
        <v>63</v>
      </c>
      <c r="E134" s="40"/>
      <c r="F134" s="48">
        <f>ROUND((F122*47%)*(F127+F130),2)</f>
        <v>6.84</v>
      </c>
      <c r="G134" s="40" t="s">
        <v>47</v>
      </c>
      <c r="H134" s="39" t="s">
        <v>24</v>
      </c>
    </row>
    <row r="135" spans="1:8" ht="12.75">
      <c r="A135" s="111"/>
      <c r="B135" s="92"/>
      <c r="C135" s="40"/>
      <c r="D135" s="40" t="s">
        <v>116</v>
      </c>
      <c r="E135" s="40"/>
      <c r="F135" s="40"/>
      <c r="G135" s="40"/>
      <c r="H135" s="41"/>
    </row>
    <row r="136" spans="1:8" ht="12.75">
      <c r="A136" s="111"/>
      <c r="B136" s="92"/>
      <c r="C136" s="40"/>
      <c r="D136" s="40" t="s">
        <v>104</v>
      </c>
      <c r="E136" s="40"/>
      <c r="F136" s="40"/>
      <c r="G136" s="40"/>
      <c r="H136" s="41"/>
    </row>
    <row r="137" spans="1:8" ht="13.5" thickBot="1">
      <c r="A137" s="111"/>
      <c r="B137" s="92"/>
      <c r="C137" s="40"/>
      <c r="D137" s="40" t="s">
        <v>105</v>
      </c>
      <c r="E137" s="40"/>
      <c r="F137" s="40"/>
      <c r="G137" s="40"/>
      <c r="H137" s="41"/>
    </row>
    <row r="138" spans="1:8" ht="14.25">
      <c r="A138" s="110"/>
      <c r="B138" s="91"/>
      <c r="C138" s="37" t="s">
        <v>117</v>
      </c>
      <c r="D138" s="37" t="s">
        <v>118</v>
      </c>
      <c r="E138" s="37" t="s">
        <v>11</v>
      </c>
      <c r="F138" s="47">
        <v>0</v>
      </c>
      <c r="G138" s="37" t="s">
        <v>12</v>
      </c>
      <c r="H138" s="39" t="s">
        <v>94</v>
      </c>
    </row>
    <row r="139" spans="1:8" ht="12.75">
      <c r="A139" s="111"/>
      <c r="B139" s="92"/>
      <c r="C139" s="40"/>
      <c r="D139" s="40" t="s">
        <v>119</v>
      </c>
      <c r="E139" s="40"/>
      <c r="F139" s="40"/>
      <c r="G139" s="40"/>
      <c r="H139" s="41"/>
    </row>
    <row r="140" spans="1:8" ht="12.75">
      <c r="A140" s="111"/>
      <c r="B140" s="92"/>
      <c r="C140" s="40"/>
      <c r="D140" s="40" t="s">
        <v>120</v>
      </c>
      <c r="E140" s="40"/>
      <c r="F140" s="40"/>
      <c r="G140" s="40"/>
      <c r="H140" s="41"/>
    </row>
    <row r="141" spans="1:8" ht="13.5" thickBot="1">
      <c r="A141" s="112"/>
      <c r="B141" s="93"/>
      <c r="C141" s="42"/>
      <c r="D141" s="42"/>
      <c r="E141" s="42"/>
      <c r="F141" s="42"/>
      <c r="G141" s="42"/>
      <c r="H141" s="43"/>
    </row>
    <row r="142" spans="1:8" ht="14.25">
      <c r="A142" s="110"/>
      <c r="B142" s="91"/>
      <c r="C142" s="37" t="s">
        <v>121</v>
      </c>
      <c r="D142" s="37" t="s">
        <v>122</v>
      </c>
      <c r="E142" s="37"/>
      <c r="F142" s="47">
        <v>0.028</v>
      </c>
      <c r="G142" s="37" t="s">
        <v>97</v>
      </c>
      <c r="H142" s="39" t="s">
        <v>113</v>
      </c>
    </row>
    <row r="143" spans="1:8" ht="12.75">
      <c r="A143" s="111"/>
      <c r="B143" s="92"/>
      <c r="C143" s="40"/>
      <c r="D143" s="40" t="s">
        <v>115</v>
      </c>
      <c r="E143" s="40"/>
      <c r="F143" s="40"/>
      <c r="G143" s="40"/>
      <c r="H143" s="41"/>
    </row>
    <row r="144" spans="1:8" ht="12.75">
      <c r="A144" s="111"/>
      <c r="B144" s="92"/>
      <c r="C144" s="40"/>
      <c r="D144" s="40"/>
      <c r="E144" s="40"/>
      <c r="F144" s="40"/>
      <c r="G144" s="40"/>
      <c r="H144" s="41"/>
    </row>
    <row r="145" spans="1:8" ht="13.5" thickBot="1">
      <c r="A145" s="112"/>
      <c r="B145" s="93"/>
      <c r="C145" s="42"/>
      <c r="D145" s="42"/>
      <c r="E145" s="42"/>
      <c r="F145" s="42"/>
      <c r="G145" s="42"/>
      <c r="H145" s="43"/>
    </row>
    <row r="146" spans="1:8" ht="14.25">
      <c r="A146" s="111"/>
      <c r="B146" s="92"/>
      <c r="C146" s="40"/>
      <c r="D146" s="40" t="s">
        <v>63</v>
      </c>
      <c r="E146" s="40"/>
      <c r="F146" s="48">
        <f>F138*F142</f>
        <v>0</v>
      </c>
      <c r="G146" s="40" t="s">
        <v>47</v>
      </c>
      <c r="H146" s="39" t="s">
        <v>24</v>
      </c>
    </row>
    <row r="147" spans="1:8" ht="12.75">
      <c r="A147" s="111"/>
      <c r="B147" s="92"/>
      <c r="C147" s="40"/>
      <c r="D147" s="40" t="s">
        <v>123</v>
      </c>
      <c r="E147" s="40"/>
      <c r="F147" s="40"/>
      <c r="G147" s="40"/>
      <c r="H147" s="41"/>
    </row>
    <row r="148" spans="1:8" ht="12.75">
      <c r="A148" s="111"/>
      <c r="B148" s="92"/>
      <c r="C148" s="40"/>
      <c r="D148" s="40" t="s">
        <v>124</v>
      </c>
      <c r="E148" s="40"/>
      <c r="F148" s="40"/>
      <c r="G148" s="40"/>
      <c r="H148" s="41"/>
    </row>
    <row r="149" spans="1:8" ht="13.5" thickBot="1">
      <c r="A149" s="111"/>
      <c r="B149" s="92"/>
      <c r="C149" s="40"/>
      <c r="D149" s="40"/>
      <c r="E149" s="40"/>
      <c r="F149" s="40"/>
      <c r="G149" s="40"/>
      <c r="H149" s="41"/>
    </row>
    <row r="150" spans="1:8" ht="14.25">
      <c r="A150" s="110"/>
      <c r="B150" s="91"/>
      <c r="C150" s="37" t="s">
        <v>125</v>
      </c>
      <c r="D150" s="37" t="s">
        <v>126</v>
      </c>
      <c r="E150" s="37" t="s">
        <v>11</v>
      </c>
      <c r="F150" s="47">
        <v>142.49</v>
      </c>
      <c r="G150" s="37" t="s">
        <v>12</v>
      </c>
      <c r="H150" s="39" t="s">
        <v>127</v>
      </c>
    </row>
    <row r="151" spans="1:8" ht="12.75">
      <c r="A151" s="111"/>
      <c r="B151" s="92"/>
      <c r="C151" s="40"/>
      <c r="D151" s="40" t="s">
        <v>128</v>
      </c>
      <c r="E151" s="40"/>
      <c r="F151" s="40"/>
      <c r="G151" s="40"/>
      <c r="H151" s="41" t="s">
        <v>129</v>
      </c>
    </row>
    <row r="152" spans="1:8" ht="12.75">
      <c r="A152" s="111"/>
      <c r="B152" s="92"/>
      <c r="C152" s="40"/>
      <c r="D152" s="40" t="s">
        <v>130</v>
      </c>
      <c r="E152" s="40"/>
      <c r="F152" s="40"/>
      <c r="G152" s="40"/>
      <c r="H152" s="41"/>
    </row>
    <row r="153" spans="1:8" ht="13.5" thickBot="1">
      <c r="A153" s="112"/>
      <c r="B153" s="93"/>
      <c r="C153" s="42"/>
      <c r="D153" s="42"/>
      <c r="E153" s="42"/>
      <c r="F153" s="42"/>
      <c r="G153" s="42"/>
      <c r="H153" s="43"/>
    </row>
    <row r="154" spans="1:8" ht="14.25">
      <c r="A154" s="110"/>
      <c r="B154" s="91"/>
      <c r="C154" s="37" t="s">
        <v>131</v>
      </c>
      <c r="D154" s="37" t="s">
        <v>132</v>
      </c>
      <c r="E154" s="37"/>
      <c r="F154" s="47">
        <v>0.27</v>
      </c>
      <c r="G154" s="37" t="s">
        <v>97</v>
      </c>
      <c r="H154" s="39" t="s">
        <v>82</v>
      </c>
    </row>
    <row r="155" spans="1:8" ht="12.75">
      <c r="A155" s="111"/>
      <c r="B155" s="92"/>
      <c r="C155" s="40"/>
      <c r="D155" s="40"/>
      <c r="E155" s="40"/>
      <c r="F155" s="40"/>
      <c r="G155" s="40"/>
      <c r="H155" s="41"/>
    </row>
    <row r="156" spans="1:8" ht="12.75">
      <c r="A156" s="111"/>
      <c r="B156" s="92"/>
      <c r="C156" s="40"/>
      <c r="D156" s="40"/>
      <c r="E156" s="40"/>
      <c r="F156" s="40"/>
      <c r="G156" s="40"/>
      <c r="H156" s="41"/>
    </row>
    <row r="157" spans="1:8" ht="13.5" thickBot="1">
      <c r="A157" s="112"/>
      <c r="B157" s="93"/>
      <c r="C157" s="42"/>
      <c r="D157" s="42"/>
      <c r="E157" s="42"/>
      <c r="F157" s="42"/>
      <c r="G157" s="42"/>
      <c r="H157" s="43"/>
    </row>
    <row r="158" spans="1:8" ht="14.25">
      <c r="A158" s="110"/>
      <c r="B158" s="91"/>
      <c r="C158" s="37"/>
      <c r="D158" s="40" t="s">
        <v>63</v>
      </c>
      <c r="E158" s="37"/>
      <c r="F158" s="50">
        <f>ROUND(F150*F154,2)</f>
        <v>38.47</v>
      </c>
      <c r="G158" s="40" t="s">
        <v>47</v>
      </c>
      <c r="H158" s="39" t="s">
        <v>24</v>
      </c>
    </row>
    <row r="159" spans="1:8" ht="12.75">
      <c r="A159" s="111"/>
      <c r="B159" s="92"/>
      <c r="C159" s="40"/>
      <c r="D159" s="40" t="s">
        <v>133</v>
      </c>
      <c r="E159" s="40"/>
      <c r="F159" s="40"/>
      <c r="G159" s="40"/>
      <c r="H159" s="41"/>
    </row>
    <row r="160" spans="1:8" ht="12.75">
      <c r="A160" s="111"/>
      <c r="B160" s="92"/>
      <c r="C160" s="40"/>
      <c r="D160" s="40" t="s">
        <v>124</v>
      </c>
      <c r="E160" s="40"/>
      <c r="F160" s="40"/>
      <c r="G160" s="40"/>
      <c r="H160" s="41"/>
    </row>
    <row r="161" spans="1:8" ht="13.5" thickBot="1">
      <c r="A161" s="112"/>
      <c r="B161" s="93"/>
      <c r="C161" s="42"/>
      <c r="D161" s="42"/>
      <c r="E161" s="42"/>
      <c r="F161" s="42"/>
      <c r="G161" s="42"/>
      <c r="H161" s="43"/>
    </row>
    <row r="162" spans="1:8" ht="15" thickBot="1">
      <c r="A162" s="110"/>
      <c r="B162" s="91"/>
      <c r="C162" s="37" t="s">
        <v>134</v>
      </c>
      <c r="D162" s="37" t="s">
        <v>135</v>
      </c>
      <c r="E162" s="37"/>
      <c r="F162" s="51">
        <f>F90+F102+F118+F134+F146+F158</f>
        <v>123.05</v>
      </c>
      <c r="G162" s="37"/>
      <c r="H162" s="39" t="s">
        <v>24</v>
      </c>
    </row>
    <row r="163" spans="1:8" ht="12.75">
      <c r="A163" s="111"/>
      <c r="B163" s="92"/>
      <c r="C163" s="40"/>
      <c r="D163" s="40" t="s">
        <v>136</v>
      </c>
      <c r="E163" s="40"/>
      <c r="F163" s="40"/>
      <c r="G163" s="40"/>
      <c r="H163" s="41"/>
    </row>
    <row r="164" spans="1:8" ht="12.75">
      <c r="A164" s="111"/>
      <c r="B164" s="92"/>
      <c r="C164" s="40"/>
      <c r="D164" s="40" t="s">
        <v>137</v>
      </c>
      <c r="E164" s="40"/>
      <c r="F164" s="40"/>
      <c r="G164" s="40"/>
      <c r="H164" s="41"/>
    </row>
    <row r="165" spans="1:8" ht="13.5" thickBot="1">
      <c r="A165" s="112"/>
      <c r="B165" s="93"/>
      <c r="C165" s="42"/>
      <c r="D165" s="42" t="s">
        <v>120</v>
      </c>
      <c r="E165" s="42"/>
      <c r="F165" s="42"/>
      <c r="G165" s="42"/>
      <c r="H165" s="43"/>
    </row>
    <row r="166" spans="1:8" ht="15" thickBot="1">
      <c r="A166" s="113"/>
      <c r="B166" s="94"/>
      <c r="C166" s="55" t="s">
        <v>138</v>
      </c>
      <c r="D166" s="52" t="s">
        <v>139</v>
      </c>
      <c r="E166" s="52"/>
      <c r="F166" s="53">
        <f>ROUNDDOWN(F38-F78-F162,0)</f>
        <v>487529</v>
      </c>
      <c r="G166" s="52"/>
      <c r="H166" s="54" t="s">
        <v>24</v>
      </c>
    </row>
    <row r="167" spans="1:8" ht="12.75">
      <c r="A167" s="113"/>
      <c r="B167" s="94"/>
      <c r="C167" s="55"/>
      <c r="D167" s="55" t="s">
        <v>87</v>
      </c>
      <c r="E167" s="55"/>
      <c r="F167" s="55"/>
      <c r="G167" s="55"/>
      <c r="H167" s="56"/>
    </row>
    <row r="168" spans="1:8" ht="12.75">
      <c r="A168" s="113"/>
      <c r="B168" s="94"/>
      <c r="C168" s="55"/>
      <c r="D168" s="55"/>
      <c r="E168" s="55"/>
      <c r="F168" s="55"/>
      <c r="G168" s="55"/>
      <c r="H168" s="56"/>
    </row>
    <row r="169" spans="1:8" ht="13.5" thickBot="1">
      <c r="A169" s="114"/>
      <c r="B169" s="95"/>
      <c r="C169" s="57"/>
      <c r="D169" s="57"/>
      <c r="E169" s="57"/>
      <c r="F169" s="57"/>
      <c r="G169" s="57"/>
      <c r="H169" s="58"/>
    </row>
    <row r="170" spans="1:8" ht="12.75">
      <c r="A170" s="115" t="s">
        <v>199</v>
      </c>
      <c r="B170" s="96" t="s">
        <v>215</v>
      </c>
      <c r="C170" s="59" t="s">
        <v>140</v>
      </c>
      <c r="D170" s="59" t="s">
        <v>141</v>
      </c>
      <c r="E170" s="59" t="s">
        <v>11</v>
      </c>
      <c r="F170" s="60">
        <v>4328.81</v>
      </c>
      <c r="G170" s="59" t="s">
        <v>12</v>
      </c>
      <c r="H170" s="61" t="s">
        <v>82</v>
      </c>
    </row>
    <row r="171" spans="1:8" ht="12.75">
      <c r="A171" s="116"/>
      <c r="B171" s="97" t="s">
        <v>214</v>
      </c>
      <c r="C171" s="62"/>
      <c r="D171" s="62" t="s">
        <v>142</v>
      </c>
      <c r="E171" s="62"/>
      <c r="F171" s="62"/>
      <c r="G171" s="62"/>
      <c r="H171" s="63"/>
    </row>
    <row r="172" spans="1:8" ht="12.75">
      <c r="A172" s="116"/>
      <c r="B172" s="97"/>
      <c r="C172" s="62"/>
      <c r="D172" s="62"/>
      <c r="E172" s="62"/>
      <c r="F172" s="62"/>
      <c r="G172" s="62"/>
      <c r="H172" s="63"/>
    </row>
    <row r="173" spans="1:8" ht="13.5" thickBot="1">
      <c r="A173" s="117"/>
      <c r="B173" s="98"/>
      <c r="C173" s="64"/>
      <c r="D173" s="64"/>
      <c r="E173" s="64"/>
      <c r="F173" s="64"/>
      <c r="G173" s="64"/>
      <c r="H173" s="65"/>
    </row>
    <row r="174" spans="1:8" ht="26.25" thickBot="1">
      <c r="A174" s="118" t="s">
        <v>201</v>
      </c>
      <c r="B174" s="99" t="s">
        <v>202</v>
      </c>
      <c r="C174" s="80" t="s">
        <v>203</v>
      </c>
      <c r="D174" s="100" t="s">
        <v>202</v>
      </c>
      <c r="E174" s="79"/>
      <c r="F174" s="101">
        <v>0</v>
      </c>
      <c r="G174" s="102" t="s">
        <v>12</v>
      </c>
      <c r="H174" s="81" t="s">
        <v>204</v>
      </c>
    </row>
    <row r="175" spans="1:8" ht="12.75">
      <c r="A175" s="115"/>
      <c r="B175" s="96"/>
      <c r="C175" s="59" t="s">
        <v>143</v>
      </c>
      <c r="D175" s="59" t="s">
        <v>144</v>
      </c>
      <c r="E175" s="59" t="s">
        <v>11</v>
      </c>
      <c r="F175" s="60">
        <v>113.985</v>
      </c>
      <c r="G175" s="59" t="s">
        <v>12</v>
      </c>
      <c r="H175" s="61" t="s">
        <v>82</v>
      </c>
    </row>
    <row r="176" spans="1:8" ht="12.75">
      <c r="A176" s="116"/>
      <c r="B176" s="97"/>
      <c r="C176" s="62"/>
      <c r="D176" s="62" t="s">
        <v>145</v>
      </c>
      <c r="E176" s="62"/>
      <c r="F176" s="62"/>
      <c r="G176" s="62"/>
      <c r="H176" s="63"/>
    </row>
    <row r="177" spans="1:8" ht="12.75">
      <c r="A177" s="116"/>
      <c r="B177" s="97"/>
      <c r="C177" s="62"/>
      <c r="D177" s="62"/>
      <c r="E177" s="62"/>
      <c r="F177" s="62"/>
      <c r="G177" s="62"/>
      <c r="H177" s="63"/>
    </row>
    <row r="178" spans="1:8" ht="13.5" thickBot="1">
      <c r="A178" s="117"/>
      <c r="B178" s="98"/>
      <c r="C178" s="64"/>
      <c r="D178" s="64"/>
      <c r="E178" s="64"/>
      <c r="F178" s="64"/>
      <c r="G178" s="64"/>
      <c r="H178" s="65"/>
    </row>
    <row r="179" spans="1:8" ht="13.5" thickBot="1">
      <c r="A179" s="115"/>
      <c r="B179" s="96"/>
      <c r="C179" s="59" t="s">
        <v>146</v>
      </c>
      <c r="D179" s="59" t="s">
        <v>147</v>
      </c>
      <c r="E179" s="59"/>
      <c r="F179" s="66">
        <v>0.02633171703077751</v>
      </c>
      <c r="G179" s="59" t="s">
        <v>20</v>
      </c>
      <c r="H179" s="61" t="s">
        <v>24</v>
      </c>
    </row>
    <row r="180" spans="1:8" ht="12.75">
      <c r="A180" s="116"/>
      <c r="B180" s="97"/>
      <c r="C180" s="62"/>
      <c r="D180" s="62" t="s">
        <v>148</v>
      </c>
      <c r="E180" s="62"/>
      <c r="F180" s="62"/>
      <c r="G180" s="62"/>
      <c r="H180" s="63"/>
    </row>
    <row r="181" spans="1:8" ht="12.75">
      <c r="A181" s="116"/>
      <c r="B181" s="97"/>
      <c r="C181" s="62"/>
      <c r="D181" s="62" t="s">
        <v>149</v>
      </c>
      <c r="E181" s="62"/>
      <c r="F181" s="62"/>
      <c r="G181" s="62"/>
      <c r="H181" s="63"/>
    </row>
    <row r="182" spans="1:8" ht="13.5" thickBot="1">
      <c r="A182" s="117"/>
      <c r="B182" s="98"/>
      <c r="C182" s="64"/>
      <c r="D182" s="64"/>
      <c r="E182" s="64"/>
      <c r="F182" s="64"/>
      <c r="G182" s="64"/>
      <c r="H182" s="65"/>
    </row>
    <row r="183" spans="1:2" ht="12.75">
      <c r="A183" s="4"/>
      <c r="B183" s="4"/>
    </row>
  </sheetData>
  <sheetProtection/>
  <printOptions horizontalCentered="1"/>
  <pageMargins left="0.4330708661417323" right="0.4330708661417323" top="0.4330708661417323" bottom="0.4330708661417323" header="0.5118110236220472" footer="0.5118110236220472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3.8515625" style="68" bestFit="1" customWidth="1"/>
    <col min="2" max="2" width="8.57421875" style="68" bestFit="1" customWidth="1"/>
    <col min="3" max="3" width="63.00390625" style="68" bestFit="1" customWidth="1"/>
    <col min="4" max="4" width="15.57421875" style="68" bestFit="1" customWidth="1"/>
    <col min="5" max="5" width="22.00390625" style="68" customWidth="1"/>
    <col min="6" max="6" width="18.8515625" style="68" bestFit="1" customWidth="1"/>
    <col min="7" max="7" width="19.57421875" style="68" bestFit="1" customWidth="1"/>
    <col min="8" max="8" width="20.140625" style="68" bestFit="1" customWidth="1"/>
    <col min="9" max="9" width="24.28125" style="68" bestFit="1" customWidth="1"/>
    <col min="10" max="10" width="16.28125" style="68" customWidth="1"/>
    <col min="11" max="16384" width="9.140625" style="68" customWidth="1"/>
  </cols>
  <sheetData>
    <row r="1" spans="1:11" ht="38.25">
      <c r="A1" s="67" t="s">
        <v>151</v>
      </c>
      <c r="B1" s="67" t="s">
        <v>152</v>
      </c>
      <c r="C1" s="67" t="s">
        <v>153</v>
      </c>
      <c r="D1" s="67" t="s">
        <v>154</v>
      </c>
      <c r="E1" s="67" t="s">
        <v>155</v>
      </c>
      <c r="F1" s="67" t="s">
        <v>156</v>
      </c>
      <c r="G1" s="67" t="s">
        <v>157</v>
      </c>
      <c r="H1" s="67" t="s">
        <v>158</v>
      </c>
      <c r="I1" s="67" t="s">
        <v>159</v>
      </c>
      <c r="J1" s="67"/>
      <c r="K1" s="67"/>
    </row>
    <row r="2" spans="1:11" ht="38.25">
      <c r="A2" s="69" t="s">
        <v>160</v>
      </c>
      <c r="B2" s="69" t="s">
        <v>161</v>
      </c>
      <c r="C2" s="69" t="s">
        <v>162</v>
      </c>
      <c r="D2" s="69" t="s">
        <v>163</v>
      </c>
      <c r="E2" s="69" t="s">
        <v>164</v>
      </c>
      <c r="F2" s="69" t="s">
        <v>165</v>
      </c>
      <c r="G2" s="69" t="s">
        <v>166</v>
      </c>
      <c r="H2" s="69" t="s">
        <v>167</v>
      </c>
      <c r="I2" s="69" t="s">
        <v>168</v>
      </c>
      <c r="J2" s="69"/>
      <c r="K2" s="69"/>
    </row>
    <row r="3" spans="1:11" ht="25.5">
      <c r="A3" s="69" t="s">
        <v>169</v>
      </c>
      <c r="B3" s="69" t="s">
        <v>170</v>
      </c>
      <c r="C3" s="69" t="s">
        <v>171</v>
      </c>
      <c r="D3" s="69" t="s">
        <v>170</v>
      </c>
      <c r="E3" s="69" t="s">
        <v>172</v>
      </c>
      <c r="F3" s="69" t="s">
        <v>165</v>
      </c>
      <c r="G3" s="69" t="s">
        <v>150</v>
      </c>
      <c r="H3" s="69" t="s">
        <v>167</v>
      </c>
      <c r="I3" s="69" t="s">
        <v>168</v>
      </c>
      <c r="J3" s="69"/>
      <c r="K3" s="69"/>
    </row>
    <row r="4" spans="1:10" ht="12.75">
      <c r="A4" s="69" t="s">
        <v>173</v>
      </c>
      <c r="B4" s="69" t="s">
        <v>161</v>
      </c>
      <c r="C4" s="69" t="s">
        <v>174</v>
      </c>
      <c r="D4" s="69" t="s">
        <v>175</v>
      </c>
      <c r="E4" s="69" t="s">
        <v>176</v>
      </c>
      <c r="F4" s="69" t="s">
        <v>165</v>
      </c>
      <c r="G4" s="69" t="s">
        <v>166</v>
      </c>
      <c r="H4" s="69" t="s">
        <v>167</v>
      </c>
      <c r="I4" s="69" t="s">
        <v>168</v>
      </c>
      <c r="J4" s="69"/>
    </row>
    <row r="5" spans="1:11" ht="12.75">
      <c r="A5" s="70" t="s">
        <v>177</v>
      </c>
      <c r="B5" s="70" t="s">
        <v>161</v>
      </c>
      <c r="C5" s="70" t="s">
        <v>178</v>
      </c>
      <c r="D5" s="70" t="s">
        <v>163</v>
      </c>
      <c r="E5" s="69" t="s">
        <v>176</v>
      </c>
      <c r="F5" s="70" t="s">
        <v>165</v>
      </c>
      <c r="G5" s="70" t="s">
        <v>166</v>
      </c>
      <c r="H5" s="70" t="s">
        <v>167</v>
      </c>
      <c r="I5" s="70" t="s">
        <v>168</v>
      </c>
      <c r="J5" s="70"/>
      <c r="K5" s="70"/>
    </row>
    <row r="6" spans="1:11" ht="12.75">
      <c r="A6" s="70" t="s">
        <v>150</v>
      </c>
      <c r="B6" s="70" t="s">
        <v>150</v>
      </c>
      <c r="C6" s="70" t="s">
        <v>150</v>
      </c>
      <c r="D6" s="70" t="s">
        <v>150</v>
      </c>
      <c r="E6" s="69"/>
      <c r="F6" s="70" t="s">
        <v>150</v>
      </c>
      <c r="G6" s="70" t="s">
        <v>150</v>
      </c>
      <c r="H6" s="70" t="s">
        <v>150</v>
      </c>
      <c r="I6" s="70" t="s">
        <v>150</v>
      </c>
      <c r="J6" s="70"/>
      <c r="K6" s="70"/>
    </row>
    <row r="7" spans="1:11" ht="12.75">
      <c r="A7" s="70" t="s">
        <v>179</v>
      </c>
      <c r="B7" s="70" t="s">
        <v>180</v>
      </c>
      <c r="C7" s="70" t="s">
        <v>181</v>
      </c>
      <c r="D7" s="70" t="s">
        <v>182</v>
      </c>
      <c r="E7" s="69" t="s">
        <v>176</v>
      </c>
      <c r="F7" s="70" t="s">
        <v>165</v>
      </c>
      <c r="G7" s="70" t="s">
        <v>166</v>
      </c>
      <c r="H7" s="70" t="s">
        <v>167</v>
      </c>
      <c r="I7" s="70" t="s">
        <v>168</v>
      </c>
      <c r="J7" s="70"/>
      <c r="K7" s="70"/>
    </row>
    <row r="8" spans="1:10" ht="12.75">
      <c r="A8" s="70" t="s">
        <v>183</v>
      </c>
      <c r="B8" s="70" t="s">
        <v>180</v>
      </c>
      <c r="C8" s="70" t="s">
        <v>184</v>
      </c>
      <c r="D8" s="70" t="s">
        <v>185</v>
      </c>
      <c r="E8" s="69" t="s">
        <v>176</v>
      </c>
      <c r="F8" s="70" t="s">
        <v>165</v>
      </c>
      <c r="G8" s="70" t="s">
        <v>166</v>
      </c>
      <c r="H8" s="70" t="s">
        <v>167</v>
      </c>
      <c r="I8" s="70" t="s">
        <v>168</v>
      </c>
      <c r="J8" s="70"/>
    </row>
    <row r="9" spans="1:10" ht="14.25">
      <c r="A9" s="70" t="s">
        <v>186</v>
      </c>
      <c r="B9" s="70" t="s">
        <v>161</v>
      </c>
      <c r="C9" s="70" t="s">
        <v>187</v>
      </c>
      <c r="D9" s="70" t="s">
        <v>188</v>
      </c>
      <c r="E9" s="69" t="s">
        <v>176</v>
      </c>
      <c r="F9" s="70" t="s">
        <v>165</v>
      </c>
      <c r="G9" s="70" t="s">
        <v>166</v>
      </c>
      <c r="H9" s="70" t="s">
        <v>167</v>
      </c>
      <c r="I9" s="70" t="s">
        <v>168</v>
      </c>
      <c r="J9" s="70"/>
    </row>
    <row r="10" spans="1:10" ht="12.75">
      <c r="A10" s="70" t="s">
        <v>189</v>
      </c>
      <c r="B10" s="70" t="s">
        <v>161</v>
      </c>
      <c r="C10" s="70" t="s">
        <v>190</v>
      </c>
      <c r="D10" s="70" t="s">
        <v>191</v>
      </c>
      <c r="E10" s="69" t="s">
        <v>176</v>
      </c>
      <c r="F10" s="70" t="s">
        <v>192</v>
      </c>
      <c r="G10" s="70" t="s">
        <v>166</v>
      </c>
      <c r="H10" s="70" t="s">
        <v>167</v>
      </c>
      <c r="I10" s="70" t="s">
        <v>168</v>
      </c>
      <c r="J10" s="7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 Agrawal</dc:creator>
  <cp:keywords/>
  <dc:description/>
  <cp:lastModifiedBy>Deepak Asher</cp:lastModifiedBy>
  <cp:lastPrinted>2007-06-29T05:03:16Z</cp:lastPrinted>
  <dcterms:created xsi:type="dcterms:W3CDTF">2007-05-17T05:27:44Z</dcterms:created>
  <dcterms:modified xsi:type="dcterms:W3CDTF">2007-06-29T05:03:55Z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