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425" activeTab="1"/>
  </bookViews>
  <sheets>
    <sheet name="Without CERs revenues_OLD" sheetId="1" r:id="rId1"/>
    <sheet name="BP without CERs_NEW" sheetId="2" r:id="rId2"/>
    <sheet name="Foglio2" sheetId="3" r:id="rId3"/>
    <sheet name="Foglio3" sheetId="4" r:id="rId4"/>
  </sheets>
  <externalReferences>
    <externalReference r:id="rId7"/>
  </externalReferences>
  <definedNames>
    <definedName name="k">#REF!</definedName>
    <definedName name="L0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<sst xmlns="http://schemas.openxmlformats.org/spreadsheetml/2006/main" count="1012" uniqueCount="77">
  <si>
    <t>Investment costs</t>
  </si>
  <si>
    <t>€</t>
  </si>
  <si>
    <t>€/Year</t>
  </si>
  <si>
    <t>Electricity exported (10 years)</t>
  </si>
  <si>
    <t>MWh</t>
  </si>
  <si>
    <t>PHP</t>
  </si>
  <si>
    <t>Investimenti</t>
  </si>
  <si>
    <t>O&amp;M</t>
  </si>
  <si>
    <t>EUR</t>
  </si>
  <si>
    <t xml:space="preserve">Exchange Rate </t>
  </si>
  <si>
    <t>PHP/EUR</t>
  </si>
  <si>
    <t>Electricity price MWh</t>
  </si>
  <si>
    <t>Electricity exported (x year)</t>
  </si>
  <si>
    <t>Electricity/y revenues [€]</t>
  </si>
  <si>
    <t>Electricity/y revenues</t>
  </si>
  <si>
    <t>I</t>
  </si>
  <si>
    <t>Project IRR1</t>
  </si>
  <si>
    <t>Project IRR2</t>
  </si>
  <si>
    <t>Project IRR3</t>
  </si>
  <si>
    <t>Project IRR4</t>
  </si>
  <si>
    <t>Project IRR5</t>
  </si>
  <si>
    <t>Project IRR6</t>
  </si>
  <si>
    <t>Project IRR7</t>
  </si>
  <si>
    <t>Project IRR8</t>
  </si>
  <si>
    <t>Project IRR9</t>
  </si>
  <si>
    <t>Operation &amp; maintenance costs (first 2 years)</t>
  </si>
  <si>
    <t>Operation &amp; maintenance costs (after 2 years)</t>
  </si>
  <si>
    <t>EL. REV.</t>
  </si>
  <si>
    <t>IRR - Sensitivity analysis</t>
  </si>
  <si>
    <t>E</t>
  </si>
  <si>
    <t>Year</t>
  </si>
  <si>
    <t>Year num.</t>
  </si>
  <si>
    <t>Operational months</t>
  </si>
  <si>
    <t>Revenues</t>
  </si>
  <si>
    <t>kW/h</t>
  </si>
  <si>
    <t>€ x kW/h</t>
  </si>
  <si>
    <t>Revenues from power production</t>
  </si>
  <si>
    <t>CER's</t>
  </si>
  <si>
    <t>€ x CER</t>
  </si>
  <si>
    <t>Revenues from CER's</t>
  </si>
  <si>
    <t>Total revenues</t>
  </si>
  <si>
    <t>Costs</t>
  </si>
  <si>
    <t>Operational costs</t>
  </si>
  <si>
    <t>Contingencies</t>
  </si>
  <si>
    <t>Insurance</t>
  </si>
  <si>
    <t>Total Cost</t>
  </si>
  <si>
    <t>EBITDA</t>
  </si>
  <si>
    <t>Depreciation</t>
  </si>
  <si>
    <t>EBIT</t>
  </si>
  <si>
    <t>Interest</t>
  </si>
  <si>
    <t>Taxable Income</t>
  </si>
  <si>
    <t>Tax</t>
  </si>
  <si>
    <t>Net Income</t>
  </si>
  <si>
    <t>Cash Flow</t>
  </si>
  <si>
    <t>Debt Repayment</t>
  </si>
  <si>
    <t xml:space="preserve">Residual Cash Flow </t>
  </si>
  <si>
    <t>Internal Rate of Return (IRR)</t>
  </si>
  <si>
    <t>Out</t>
  </si>
  <si>
    <t>In</t>
  </si>
  <si>
    <t>Result</t>
  </si>
  <si>
    <t>Total costs (incl. Tax)</t>
  </si>
  <si>
    <t>I=</t>
  </si>
  <si>
    <t>Business Plan - Sensitivity analysis</t>
  </si>
  <si>
    <t>Payatas</t>
  </si>
  <si>
    <t>O&amp;M=</t>
  </si>
  <si>
    <t>El Rev</t>
  </si>
  <si>
    <t>-10.00%</t>
  </si>
  <si>
    <t>-7.50%</t>
  </si>
  <si>
    <t>-5.00%</t>
  </si>
  <si>
    <t>-2.50%</t>
  </si>
  <si>
    <t>0.00%</t>
  </si>
  <si>
    <t>2.50%</t>
  </si>
  <si>
    <t>5.00%</t>
  </si>
  <si>
    <t>7.50%</t>
  </si>
  <si>
    <t>10.00%</t>
  </si>
  <si>
    <t>Royalty on electricity</t>
  </si>
  <si>
    <t>Royalty on CERs</t>
  </si>
</sst>
</file>

<file path=xl/styles.xml><?xml version="1.0" encoding="utf-8"?>
<styleSheet xmlns="http://schemas.openxmlformats.org/spreadsheetml/2006/main">
  <numFmts count="6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.0"/>
    <numFmt numFmtId="169" formatCode="0.0%"/>
    <numFmt numFmtId="170" formatCode="#,##0.000"/>
    <numFmt numFmtId="171" formatCode="#,##0.0000"/>
    <numFmt numFmtId="172" formatCode="#,##0.00000"/>
    <numFmt numFmtId="173" formatCode="#,##0.000000"/>
    <numFmt numFmtId="174" formatCode="&quot;€&quot;#,##0_);\(&quot;€&quot;#,##0\)"/>
    <numFmt numFmtId="175" formatCode="&quot;€&quot;#,##0_);[Red]\(&quot;€&quot;#,##0\)"/>
    <numFmt numFmtId="176" formatCode="&quot;€&quot;#,##0.00_);\(&quot;€&quot;#,##0.00\)"/>
    <numFmt numFmtId="177" formatCode="&quot;€&quot;#,##0.00_);[Red]\(&quot;€&quot;#,##0.00\)"/>
    <numFmt numFmtId="178" formatCode="_(&quot;€&quot;* #,##0_);_(&quot;€&quot;* \(#,##0\);_(&quot;€&quot;* &quot;-&quot;_);_(@_)"/>
    <numFmt numFmtId="179" formatCode="_(* #,##0_);_(* \(#,##0\);_(* &quot;-&quot;_);_(@_)"/>
    <numFmt numFmtId="180" formatCode="_(&quot;€&quot;* #,##0.00_);_(&quot;€&quot;* \(#,##0.00\);_(&quot;€&quot;* &quot;-&quot;??_);_(@_)"/>
    <numFmt numFmtId="181" formatCode="_(* #,##0.00_);_(* \(#,##0.00\);_(* &quot;-&quot;??_);_(@_)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_(* #,##0.0_);_(* \(#,##0.0\);_(* &quot;-&quot;??_);_(@_)"/>
    <numFmt numFmtId="195" formatCode="_(* #,##0_);_(* \(#,##0\);_(* &quot;-&quot;??_);_(@_)"/>
    <numFmt numFmtId="196" formatCode="_(* #,##0.0_);_(* \(#,##0.0\);_(* &quot;-&quot;?_);_(@_)"/>
    <numFmt numFmtId="197" formatCode="0.0"/>
    <numFmt numFmtId="198" formatCode="0.000"/>
    <numFmt numFmtId="199" formatCode="_(* #,##0.000_);_(* \(#,##0.000\);_(* &quot;-&quot;??_);_(@_)"/>
    <numFmt numFmtId="200" formatCode="_-* #,##0.0_-;\-* #,##0.0_-;_-* &quot;-&quot;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_-* #,##0.0_-;\-* #,##0.0_-;_-* &quot;-&quot;??_-;_-@_-"/>
    <numFmt numFmtId="206" formatCode="_-* #,##0_-;\-* #,##0_-;_-* &quot;-&quot;??_-;_-@_-"/>
    <numFmt numFmtId="207" formatCode="0.0000"/>
    <numFmt numFmtId="208" formatCode="0.00000"/>
    <numFmt numFmtId="209" formatCode="0.000000"/>
    <numFmt numFmtId="210" formatCode="0.0000000"/>
    <numFmt numFmtId="211" formatCode="0.00000000"/>
    <numFmt numFmtId="212" formatCode="0.000000000"/>
    <numFmt numFmtId="213" formatCode="0.0000000000"/>
    <numFmt numFmtId="214" formatCode="0.00000000000"/>
    <numFmt numFmtId="215" formatCode="0.000000000000"/>
    <numFmt numFmtId="216" formatCode="0.0000000000000"/>
    <numFmt numFmtId="217" formatCode="_-[$€-2]\ * #,##0_-;\-[$€-2]\ * #,##0_-;_-[$€-2]\ * &quot;-&quot;??_-"/>
    <numFmt numFmtId="218" formatCode="0.000%"/>
    <numFmt numFmtId="219" formatCode="&quot;€&quot;\ #,##0.0;[Red]\-&quot;€&quot;\ #,##0.0"/>
    <numFmt numFmtId="220" formatCode="[$$-409]#,##0.00"/>
  </numFmts>
  <fonts count="3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0"/>
      <color indexed="10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24"/>
      <color indexed="10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i/>
      <u val="single"/>
      <sz val="10"/>
      <name val="Arial"/>
      <family val="2"/>
    </font>
    <font>
      <b/>
      <i/>
      <u val="single"/>
      <sz val="8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i/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10"/>
      <color indexed="9"/>
      <name val="Arial"/>
      <family val="0"/>
    </font>
    <font>
      <sz val="8"/>
      <color indexed="9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9" fontId="0" fillId="0" borderId="0" xfId="22" applyAlignment="1">
      <alignment/>
    </xf>
    <xf numFmtId="10" fontId="0" fillId="0" borderId="0" xfId="22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center"/>
    </xf>
    <xf numFmtId="4" fontId="0" fillId="0" borderId="0" xfId="22" applyNumberFormat="1" applyAlignment="1">
      <alignment/>
    </xf>
    <xf numFmtId="3" fontId="0" fillId="0" borderId="0" xfId="22" applyNumberFormat="1" applyAlignment="1">
      <alignment horizontal="right"/>
    </xf>
    <xf numFmtId="4" fontId="0" fillId="0" borderId="0" xfId="22" applyNumberFormat="1" applyAlignment="1">
      <alignment horizontal="right"/>
    </xf>
    <xf numFmtId="10" fontId="4" fillId="0" borderId="0" xfId="22" applyNumberFormat="1" applyFont="1" applyAlignment="1">
      <alignment/>
    </xf>
    <xf numFmtId="0" fontId="5" fillId="0" borderId="1" xfId="0" applyFont="1" applyBorder="1" applyAlignment="1">
      <alignment horizontal="center"/>
    </xf>
    <xf numFmtId="10" fontId="0" fillId="0" borderId="1" xfId="0" applyNumberFormat="1" applyBorder="1" applyAlignment="1">
      <alignment/>
    </xf>
    <xf numFmtId="10" fontId="0" fillId="2" borderId="1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/>
    </xf>
    <xf numFmtId="10" fontId="0" fillId="3" borderId="1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/>
    </xf>
    <xf numFmtId="3" fontId="0" fillId="3" borderId="1" xfId="22" applyNumberFormat="1" applyFill="1" applyBorder="1" applyAlignment="1">
      <alignment/>
    </xf>
    <xf numFmtId="10" fontId="0" fillId="4" borderId="1" xfId="0" applyNumberFormat="1" applyFill="1" applyBorder="1" applyAlignment="1">
      <alignment horizontal="center"/>
    </xf>
    <xf numFmtId="3" fontId="0" fillId="4" borderId="1" xfId="0" applyNumberFormat="1" applyFill="1" applyBorder="1" applyAlignment="1">
      <alignment/>
    </xf>
    <xf numFmtId="0" fontId="7" fillId="2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7" fillId="4" borderId="1" xfId="0" applyFont="1" applyFill="1" applyBorder="1" applyAlignment="1">
      <alignment horizontal="right"/>
    </xf>
    <xf numFmtId="10" fontId="8" fillId="2" borderId="1" xfId="0" applyNumberFormat="1" applyFont="1" applyFill="1" applyBorder="1" applyAlignment="1">
      <alignment/>
    </xf>
    <xf numFmtId="0" fontId="8" fillId="0" borderId="1" xfId="0" applyFont="1" applyBorder="1" applyAlignment="1">
      <alignment/>
    </xf>
    <xf numFmtId="10" fontId="8" fillId="3" borderId="1" xfId="0" applyNumberFormat="1" applyFont="1" applyFill="1" applyBorder="1" applyAlignment="1">
      <alignment/>
    </xf>
    <xf numFmtId="10" fontId="8" fillId="4" borderId="1" xfId="0" applyNumberFormat="1" applyFont="1" applyFill="1" applyBorder="1" applyAlignment="1">
      <alignment/>
    </xf>
    <xf numFmtId="0" fontId="7" fillId="5" borderId="1" xfId="0" applyFont="1" applyFill="1" applyBorder="1" applyAlignment="1">
      <alignment horizontal="center"/>
    </xf>
    <xf numFmtId="10" fontId="7" fillId="0" borderId="1" xfId="0" applyNumberFormat="1" applyFont="1" applyFill="1" applyBorder="1" applyAlignment="1">
      <alignment horizontal="center"/>
    </xf>
    <xf numFmtId="10" fontId="4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7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right"/>
    </xf>
    <xf numFmtId="10" fontId="7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/>
    </xf>
    <xf numFmtId="198" fontId="0" fillId="0" borderId="3" xfId="0" applyNumberFormat="1" applyFont="1" applyBorder="1" applyAlignment="1">
      <alignment/>
    </xf>
    <xf numFmtId="197" fontId="0" fillId="0" borderId="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11" fillId="0" borderId="5" xfId="0" applyFont="1" applyBorder="1" applyAlignment="1">
      <alignment/>
    </xf>
    <xf numFmtId="1" fontId="7" fillId="0" borderId="6" xfId="0" applyNumberFormat="1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4" xfId="0" applyBorder="1" applyAlignment="1">
      <alignment/>
    </xf>
    <xf numFmtId="4" fontId="0" fillId="0" borderId="3" xfId="0" applyNumberFormat="1" applyBorder="1" applyAlignment="1">
      <alignment/>
    </xf>
    <xf numFmtId="4" fontId="0" fillId="0" borderId="4" xfId="0" applyNumberFormat="1" applyBorder="1" applyAlignment="1">
      <alignment/>
    </xf>
    <xf numFmtId="0" fontId="7" fillId="0" borderId="4" xfId="0" applyFont="1" applyBorder="1" applyAlignment="1">
      <alignment/>
    </xf>
    <xf numFmtId="0" fontId="11" fillId="0" borderId="4" xfId="0" applyFont="1" applyBorder="1" applyAlignment="1">
      <alignment/>
    </xf>
    <xf numFmtId="4" fontId="0" fillId="0" borderId="0" xfId="0" applyNumberFormat="1" applyBorder="1" applyAlignment="1">
      <alignment/>
    </xf>
    <xf numFmtId="0" fontId="4" fillId="0" borderId="2" xfId="0" applyFont="1" applyBorder="1" applyAlignment="1">
      <alignment/>
    </xf>
    <xf numFmtId="0" fontId="14" fillId="0" borderId="7" xfId="0" applyFont="1" applyBorder="1" applyAlignment="1">
      <alignment/>
    </xf>
    <xf numFmtId="3" fontId="4" fillId="0" borderId="7" xfId="21" applyNumberFormat="1" applyFont="1" applyBorder="1" applyAlignment="1">
      <alignment/>
    </xf>
    <xf numFmtId="3" fontId="4" fillId="0" borderId="3" xfId="21" applyNumberFormat="1" applyFont="1" applyBorder="1" applyAlignment="1">
      <alignment/>
    </xf>
    <xf numFmtId="3" fontId="4" fillId="0" borderId="3" xfId="0" applyNumberFormat="1" applyFont="1" applyFill="1" applyBorder="1" applyAlignment="1">
      <alignment/>
    </xf>
    <xf numFmtId="3" fontId="4" fillId="0" borderId="8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5" fillId="0" borderId="4" xfId="0" applyFont="1" applyBorder="1" applyAlignment="1">
      <alignment/>
    </xf>
    <xf numFmtId="0" fontId="16" fillId="0" borderId="9" xfId="0" applyFont="1" applyBorder="1" applyAlignment="1">
      <alignment/>
    </xf>
    <xf numFmtId="172" fontId="15" fillId="0" borderId="9" xfId="21" applyNumberFormat="1" applyFont="1" applyBorder="1" applyAlignment="1">
      <alignment/>
    </xf>
    <xf numFmtId="172" fontId="15" fillId="0" borderId="0" xfId="21" applyNumberFormat="1" applyFont="1" applyBorder="1" applyAlignment="1">
      <alignment/>
    </xf>
    <xf numFmtId="4" fontId="15" fillId="0" borderId="8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4" fontId="0" fillId="0" borderId="9" xfId="0" applyNumberFormat="1" applyBorder="1" applyAlignment="1">
      <alignment/>
    </xf>
    <xf numFmtId="195" fontId="17" fillId="6" borderId="7" xfId="0" applyNumberFormat="1" applyFont="1" applyFill="1" applyBorder="1" applyAlignment="1">
      <alignment/>
    </xf>
    <xf numFmtId="195" fontId="4" fillId="0" borderId="7" xfId="21" applyNumberFormat="1" applyFont="1" applyFill="1" applyBorder="1" applyAlignment="1">
      <alignment/>
    </xf>
    <xf numFmtId="195" fontId="4" fillId="0" borderId="3" xfId="21" applyNumberFormat="1" applyFont="1" applyFill="1" applyBorder="1" applyAlignment="1">
      <alignment/>
    </xf>
    <xf numFmtId="0" fontId="18" fillId="6" borderId="9" xfId="0" applyFont="1" applyFill="1" applyBorder="1" applyAlignment="1">
      <alignment/>
    </xf>
    <xf numFmtId="3" fontId="15" fillId="0" borderId="9" xfId="21" applyNumberFormat="1" applyFont="1" applyBorder="1" applyAlignment="1">
      <alignment/>
    </xf>
    <xf numFmtId="3" fontId="15" fillId="0" borderId="0" xfId="21" applyNumberFormat="1" applyFont="1" applyBorder="1" applyAlignment="1">
      <alignment/>
    </xf>
    <xf numFmtId="4" fontId="4" fillId="0" borderId="8" xfId="0" applyNumberFormat="1" applyFont="1" applyBorder="1" applyAlignment="1">
      <alignment/>
    </xf>
    <xf numFmtId="0" fontId="1" fillId="6" borderId="10" xfId="0" applyFont="1" applyFill="1" applyBorder="1" applyAlignment="1">
      <alignment/>
    </xf>
    <xf numFmtId="3" fontId="0" fillId="0" borderId="10" xfId="20" applyNumberFormat="1" applyFont="1" applyBorder="1" applyAlignment="1">
      <alignment horizontal="right"/>
    </xf>
    <xf numFmtId="3" fontId="0" fillId="0" borderId="6" xfId="20" applyNumberFormat="1" applyFont="1" applyBorder="1" applyAlignment="1">
      <alignment horizontal="right"/>
    </xf>
    <xf numFmtId="0" fontId="7" fillId="6" borderId="4" xfId="0" applyFont="1" applyFill="1" applyBorder="1" applyAlignment="1">
      <alignment/>
    </xf>
    <xf numFmtId="3" fontId="7" fillId="0" borderId="0" xfId="21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0" fontId="17" fillId="0" borderId="2" xfId="0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0" fontId="4" fillId="0" borderId="4" xfId="0" applyFont="1" applyFill="1" applyBorder="1" applyAlignment="1">
      <alignment/>
    </xf>
    <xf numFmtId="10" fontId="19" fillId="0" borderId="4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6" borderId="5" xfId="0" applyFont="1" applyFill="1" applyBorder="1" applyAlignment="1">
      <alignment/>
    </xf>
    <xf numFmtId="10" fontId="19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7" fillId="0" borderId="4" xfId="0" applyFont="1" applyBorder="1" applyAlignment="1">
      <alignment/>
    </xf>
    <xf numFmtId="0" fontId="4" fillId="0" borderId="4" xfId="0" applyFont="1" applyBorder="1" applyAlignment="1">
      <alignment/>
    </xf>
    <xf numFmtId="3" fontId="4" fillId="0" borderId="0" xfId="0" applyNumberFormat="1" applyFont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10" fontId="7" fillId="0" borderId="7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20" fillId="0" borderId="2" xfId="0" applyFont="1" applyFill="1" applyBorder="1" applyAlignment="1">
      <alignment horizontal="right"/>
    </xf>
    <xf numFmtId="3" fontId="21" fillId="0" borderId="7" xfId="0" applyNumberFormat="1" applyFont="1" applyBorder="1" applyAlignment="1">
      <alignment horizontal="center"/>
    </xf>
    <xf numFmtId="3" fontId="21" fillId="0" borderId="3" xfId="0" applyNumberFormat="1" applyFont="1" applyBorder="1" applyAlignment="1">
      <alignment horizontal="center"/>
    </xf>
    <xf numFmtId="0" fontId="22" fillId="0" borderId="3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3" fillId="0" borderId="4" xfId="0" applyFont="1" applyFill="1" applyBorder="1" applyAlignment="1">
      <alignment horizontal="right"/>
    </xf>
    <xf numFmtId="3" fontId="22" fillId="0" borderId="10" xfId="0" applyNumberFormat="1" applyFont="1" applyBorder="1" applyAlignment="1">
      <alignment horizontal="center"/>
    </xf>
    <xf numFmtId="3" fontId="22" fillId="0" borderId="6" xfId="0" applyNumberFormat="1" applyFont="1" applyBorder="1" applyAlignment="1">
      <alignment horizontal="center"/>
    </xf>
    <xf numFmtId="0" fontId="24" fillId="0" borderId="5" xfId="0" applyFont="1" applyFill="1" applyBorder="1" applyAlignment="1">
      <alignment horizontal="right"/>
    </xf>
    <xf numFmtId="41" fontId="23" fillId="0" borderId="10" xfId="0" applyNumberFormat="1" applyFont="1" applyBorder="1" applyAlignment="1">
      <alignment horizontal="center"/>
    </xf>
    <xf numFmtId="41" fontId="23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right"/>
    </xf>
    <xf numFmtId="3" fontId="25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7" fillId="7" borderId="11" xfId="0" applyFont="1" applyFill="1" applyBorder="1" applyAlignment="1">
      <alignment horizontal="right"/>
    </xf>
    <xf numFmtId="9" fontId="27" fillId="7" borderId="12" xfId="0" applyNumberFormat="1" applyFont="1" applyFill="1" applyBorder="1" applyAlignment="1">
      <alignment horizontal="left"/>
    </xf>
    <xf numFmtId="10" fontId="27" fillId="7" borderId="12" xfId="0" applyNumberFormat="1" applyFont="1" applyFill="1" applyBorder="1" applyAlignment="1">
      <alignment horizontal="left"/>
    </xf>
    <xf numFmtId="0" fontId="28" fillId="0" borderId="13" xfId="0" applyFont="1" applyBorder="1" applyAlignment="1">
      <alignment/>
    </xf>
    <xf numFmtId="0" fontId="29" fillId="0" borderId="14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30" fillId="5" borderId="16" xfId="0" applyFont="1" applyFill="1" applyBorder="1" applyAlignment="1">
      <alignment horizontal="center"/>
    </xf>
    <xf numFmtId="10" fontId="29" fillId="0" borderId="17" xfId="0" applyNumberFormat="1" applyFont="1" applyBorder="1" applyAlignment="1">
      <alignment horizontal="center"/>
    </xf>
    <xf numFmtId="10" fontId="29" fillId="0" borderId="18" xfId="0" applyNumberFormat="1" applyFont="1" applyBorder="1" applyAlignment="1">
      <alignment horizontal="center"/>
    </xf>
    <xf numFmtId="0" fontId="30" fillId="5" borderId="19" xfId="0" applyFont="1" applyFill="1" applyBorder="1" applyAlignment="1">
      <alignment horizontal="center"/>
    </xf>
    <xf numFmtId="10" fontId="29" fillId="0" borderId="20" xfId="0" applyNumberFormat="1" applyFont="1" applyBorder="1" applyAlignment="1">
      <alignment horizontal="center"/>
    </xf>
    <xf numFmtId="10" fontId="29" fillId="0" borderId="13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8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</cellXfs>
  <cellStyles count="11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Migliaia [0]_BP PAYATAS PER DNV Base per calcolo IRR con CERs_31_07_07" xfId="20"/>
    <cellStyle name="Migliaia_BP PAYATAS PER DNV Base per calcolo IRR con CERs_31_07_07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P%20PAYATAS%20PER%20DNV%20Base%20per%20calcolo%20IRR%20con%20CERs_31_07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oli"/>
      <sheetName val="Assumptions"/>
      <sheetName val="Operational Costs"/>
      <sheetName val="Investment"/>
      <sheetName val="Depreciation"/>
      <sheetName val="BP con CERs"/>
      <sheetName val="BP senza CERs"/>
    </sheetNames>
    <sheetDataSet>
      <sheetData sheetId="1">
        <row r="1">
          <cell r="A1" t="str">
            <v>Payatas</v>
          </cell>
        </row>
        <row r="7">
          <cell r="C7">
            <v>0.078748</v>
          </cell>
        </row>
        <row r="11">
          <cell r="C11">
            <v>0.1</v>
          </cell>
        </row>
        <row r="13">
          <cell r="C13">
            <v>0.1</v>
          </cell>
          <cell r="G13">
            <v>4950000</v>
          </cell>
        </row>
        <row r="23">
          <cell r="C23">
            <v>0.3725</v>
          </cell>
        </row>
      </sheetData>
      <sheetData sheetId="2">
        <row r="16">
          <cell r="C16">
            <v>95670</v>
          </cell>
          <cell r="D16">
            <v>95670</v>
          </cell>
          <cell r="E16">
            <v>180670</v>
          </cell>
          <cell r="F16">
            <v>180670</v>
          </cell>
          <cell r="G16">
            <v>180670</v>
          </cell>
          <cell r="H16">
            <v>180670</v>
          </cell>
          <cell r="I16">
            <v>180670</v>
          </cell>
          <cell r="J16">
            <v>180670</v>
          </cell>
          <cell r="K16">
            <v>180670</v>
          </cell>
          <cell r="L16">
            <v>180670</v>
          </cell>
        </row>
      </sheetData>
      <sheetData sheetId="3">
        <row r="30">
          <cell r="D30">
            <v>1386072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U54"/>
  <sheetViews>
    <sheetView zoomScale="85" zoomScaleNormal="85" workbookViewId="0" topLeftCell="A1">
      <selection activeCell="J33" sqref="J33"/>
    </sheetView>
  </sheetViews>
  <sheetFormatPr defaultColWidth="9.140625" defaultRowHeight="12.75"/>
  <cols>
    <col min="1" max="1" width="1.8515625" style="0" customWidth="1"/>
    <col min="2" max="2" width="3.00390625" style="0" customWidth="1"/>
    <col min="3" max="3" width="39.421875" style="0" bestFit="1" customWidth="1"/>
    <col min="4" max="4" width="8.8515625" style="0" bestFit="1" customWidth="1"/>
    <col min="5" max="5" width="8.421875" style="0" bestFit="1" customWidth="1"/>
    <col min="6" max="11" width="19.28125" style="0" bestFit="1" customWidth="1"/>
    <col min="12" max="15" width="19.140625" style="0" bestFit="1" customWidth="1"/>
    <col min="16" max="16" width="12.140625" style="0" customWidth="1"/>
    <col min="17" max="17" width="11.28125" style="0" bestFit="1" customWidth="1"/>
  </cols>
  <sheetData>
    <row r="1" spans="7:15" ht="11.25" customHeight="1">
      <c r="G1" s="12">
        <v>-0.1</v>
      </c>
      <c r="H1" s="12">
        <v>-0.075</v>
      </c>
      <c r="I1" s="12">
        <v>-0.05</v>
      </c>
      <c r="J1" s="12">
        <v>-0.025</v>
      </c>
      <c r="K1" s="12">
        <v>0</v>
      </c>
      <c r="L1" s="12">
        <v>0.025</v>
      </c>
      <c r="M1" s="12">
        <v>0.05</v>
      </c>
      <c r="N1" s="12">
        <v>0.075</v>
      </c>
      <c r="O1" s="12">
        <v>0.1</v>
      </c>
    </row>
    <row r="2" spans="3:21" ht="11.25" customHeight="1">
      <c r="C2" s="13" t="s">
        <v>0</v>
      </c>
      <c r="D2" s="150" t="s">
        <v>1</v>
      </c>
      <c r="E2" s="151"/>
      <c r="F2" s="34">
        <f>1386072</f>
        <v>1386072</v>
      </c>
      <c r="G2" s="10">
        <f>$F$2*(1+G1)</f>
        <v>1247464.8</v>
      </c>
      <c r="H2" s="10">
        <f>$F$2*(1+H1)</f>
        <v>1282116.6</v>
      </c>
      <c r="I2" s="10">
        <f aca="true" t="shared" si="0" ref="I2:O2">$F$2*(1+I1)</f>
        <v>1316768.4</v>
      </c>
      <c r="J2" s="10">
        <f t="shared" si="0"/>
        <v>1351420.2</v>
      </c>
      <c r="K2" s="10">
        <f t="shared" si="0"/>
        <v>1386072</v>
      </c>
      <c r="L2" s="10">
        <f t="shared" si="0"/>
        <v>1420723.7999999998</v>
      </c>
      <c r="M2" s="10">
        <f t="shared" si="0"/>
        <v>1455375.6</v>
      </c>
      <c r="N2" s="10">
        <f t="shared" si="0"/>
        <v>1490027.4</v>
      </c>
      <c r="O2" s="10">
        <f t="shared" si="0"/>
        <v>1524679.2000000002</v>
      </c>
      <c r="P2" s="4"/>
      <c r="Q2" s="4"/>
      <c r="R2" s="4"/>
      <c r="S2" s="4"/>
      <c r="T2" s="4"/>
      <c r="U2" s="4"/>
    </row>
    <row r="3" spans="3:21" ht="11.25" customHeight="1">
      <c r="C3" s="13" t="s">
        <v>25</v>
      </c>
      <c r="D3" s="150" t="s">
        <v>2</v>
      </c>
      <c r="E3" s="151"/>
      <c r="F3" s="8">
        <f>95670</f>
        <v>95670</v>
      </c>
      <c r="G3" s="10">
        <f>$F$3*(1+G1)</f>
        <v>86103</v>
      </c>
      <c r="H3" s="10">
        <f aca="true" t="shared" si="1" ref="H3:O3">$F$3*(1+H1)</f>
        <v>88494.75</v>
      </c>
      <c r="I3" s="10">
        <f t="shared" si="1"/>
        <v>90886.5</v>
      </c>
      <c r="J3" s="10">
        <f t="shared" si="1"/>
        <v>93278.25</v>
      </c>
      <c r="K3" s="10">
        <f t="shared" si="1"/>
        <v>95670</v>
      </c>
      <c r="L3" s="10">
        <f t="shared" si="1"/>
        <v>98061.74999999999</v>
      </c>
      <c r="M3" s="10">
        <f t="shared" si="1"/>
        <v>100453.5</v>
      </c>
      <c r="N3" s="10">
        <f t="shared" si="1"/>
        <v>102845.25</v>
      </c>
      <c r="O3" s="10">
        <f t="shared" si="1"/>
        <v>105237.00000000001</v>
      </c>
      <c r="P3" s="4"/>
      <c r="Q3" s="4"/>
      <c r="R3" s="4"/>
      <c r="S3" s="4"/>
      <c r="T3" s="4"/>
      <c r="U3" s="4"/>
    </row>
    <row r="4" spans="3:21" ht="11.25" customHeight="1">
      <c r="C4" s="13" t="s">
        <v>26</v>
      </c>
      <c r="D4" s="150" t="s">
        <v>2</v>
      </c>
      <c r="E4" s="151"/>
      <c r="F4" s="8">
        <f>180670</f>
        <v>180670</v>
      </c>
      <c r="G4" s="10">
        <f>$F$4*(1+G1)</f>
        <v>162603</v>
      </c>
      <c r="H4" s="10">
        <f aca="true" t="shared" si="2" ref="H4:O4">$F$4*(1+H1)</f>
        <v>167119.75</v>
      </c>
      <c r="I4" s="10">
        <f t="shared" si="2"/>
        <v>171636.5</v>
      </c>
      <c r="J4" s="10">
        <f t="shared" si="2"/>
        <v>176153.25</v>
      </c>
      <c r="K4" s="10">
        <f t="shared" si="2"/>
        <v>180670</v>
      </c>
      <c r="L4" s="10">
        <f t="shared" si="2"/>
        <v>185186.74999999997</v>
      </c>
      <c r="M4" s="10">
        <f t="shared" si="2"/>
        <v>189703.5</v>
      </c>
      <c r="N4" s="10">
        <f t="shared" si="2"/>
        <v>194220.25</v>
      </c>
      <c r="O4" s="10">
        <f t="shared" si="2"/>
        <v>198737.00000000003</v>
      </c>
      <c r="P4" s="4"/>
      <c r="Q4" s="4"/>
      <c r="R4" s="4"/>
      <c r="S4" s="4"/>
      <c r="T4" s="4"/>
      <c r="U4" s="4"/>
    </row>
    <row r="5" spans="3:21" ht="11.25" customHeight="1">
      <c r="C5" s="6" t="s">
        <v>3</v>
      </c>
      <c r="D5" s="150" t="s">
        <v>4</v>
      </c>
      <c r="E5" s="151"/>
      <c r="F5" s="34">
        <v>39600</v>
      </c>
      <c r="G5" s="9"/>
      <c r="H5" s="9"/>
      <c r="I5" s="9"/>
      <c r="J5" s="9"/>
      <c r="K5" s="9"/>
      <c r="L5" s="9"/>
      <c r="M5" s="9"/>
      <c r="N5" s="9"/>
      <c r="O5" s="9"/>
      <c r="P5" s="4"/>
      <c r="Q5" s="4"/>
      <c r="R5" s="4"/>
      <c r="S5" s="4"/>
      <c r="T5" s="4"/>
      <c r="U5" s="4"/>
    </row>
    <row r="6" spans="3:21" ht="11.25" customHeight="1">
      <c r="C6" s="6" t="s">
        <v>12</v>
      </c>
      <c r="D6" s="150" t="s">
        <v>4</v>
      </c>
      <c r="E6" s="151"/>
      <c r="F6" s="34">
        <f>F5/8</f>
        <v>4950</v>
      </c>
      <c r="G6" s="9">
        <f>7500*700</f>
        <v>5250000</v>
      </c>
      <c r="H6" s="9"/>
      <c r="I6" s="9"/>
      <c r="J6" s="9"/>
      <c r="K6" s="9"/>
      <c r="L6" s="9"/>
      <c r="M6" s="9"/>
      <c r="N6" s="9"/>
      <c r="O6" s="9"/>
      <c r="P6" s="4"/>
      <c r="Q6" s="4"/>
      <c r="R6" s="4"/>
      <c r="S6" s="4"/>
      <c r="T6" s="4"/>
      <c r="U6" s="4"/>
    </row>
    <row r="7" spans="3:21" ht="11.25" customHeight="1">
      <c r="C7" s="6" t="s">
        <v>9</v>
      </c>
      <c r="D7" s="150" t="s">
        <v>10</v>
      </c>
      <c r="E7" s="151"/>
      <c r="F7" s="35">
        <v>0.01618</v>
      </c>
      <c r="G7" s="9"/>
      <c r="H7" s="9"/>
      <c r="I7" s="9"/>
      <c r="J7" s="9"/>
      <c r="K7" s="9"/>
      <c r="L7" s="9"/>
      <c r="M7" s="9"/>
      <c r="N7" s="9"/>
      <c r="O7" s="9"/>
      <c r="P7" s="4"/>
      <c r="Q7" s="4"/>
      <c r="R7" s="4"/>
      <c r="S7" s="4"/>
      <c r="T7" s="4"/>
      <c r="U7" s="4"/>
    </row>
    <row r="8" spans="3:21" ht="11.25" customHeight="1">
      <c r="C8" s="6" t="s">
        <v>11</v>
      </c>
      <c r="D8" s="150" t="s">
        <v>5</v>
      </c>
      <c r="E8" s="151"/>
      <c r="F8" s="34">
        <v>4867</v>
      </c>
      <c r="G8" s="9"/>
      <c r="H8" s="9"/>
      <c r="I8" s="9"/>
      <c r="J8" s="9"/>
      <c r="K8" s="9"/>
      <c r="L8" s="9"/>
      <c r="M8" s="9"/>
      <c r="N8" s="9"/>
      <c r="O8" s="9"/>
      <c r="P8" s="4"/>
      <c r="Q8" s="4"/>
      <c r="R8" s="4"/>
      <c r="S8" s="4"/>
      <c r="T8" s="4"/>
      <c r="U8" s="4"/>
    </row>
    <row r="9" spans="3:21" ht="11.25" customHeight="1">
      <c r="C9" s="13" t="s">
        <v>11</v>
      </c>
      <c r="D9" s="150" t="s">
        <v>8</v>
      </c>
      <c r="E9" s="151"/>
      <c r="F9" s="8">
        <f>F8*F7</f>
        <v>78.74806</v>
      </c>
      <c r="G9" s="11">
        <f>$F$9*(1+G1)</f>
        <v>70.873254</v>
      </c>
      <c r="H9" s="11">
        <f aca="true" t="shared" si="3" ref="H9:O9">$F$9*(1+H1)</f>
        <v>72.8419555</v>
      </c>
      <c r="I9" s="11">
        <f t="shared" si="3"/>
        <v>74.81065699999999</v>
      </c>
      <c r="J9" s="11">
        <f t="shared" si="3"/>
        <v>76.7793585</v>
      </c>
      <c r="K9" s="11">
        <f t="shared" si="3"/>
        <v>78.74806</v>
      </c>
      <c r="L9" s="11">
        <f t="shared" si="3"/>
        <v>80.71676149999999</v>
      </c>
      <c r="M9" s="11">
        <f t="shared" si="3"/>
        <v>82.685463</v>
      </c>
      <c r="N9" s="11">
        <f t="shared" si="3"/>
        <v>84.6541645</v>
      </c>
      <c r="O9" s="11">
        <f t="shared" si="3"/>
        <v>86.622866</v>
      </c>
      <c r="P9" s="4"/>
      <c r="Q9" s="4"/>
      <c r="R9" s="4"/>
      <c r="S9" s="4"/>
      <c r="T9" s="4"/>
      <c r="U9" s="4"/>
    </row>
    <row r="10" spans="3:21" ht="11.25" customHeight="1">
      <c r="C10" s="6" t="s">
        <v>14</v>
      </c>
      <c r="D10" s="150" t="s">
        <v>8</v>
      </c>
      <c r="E10" s="151"/>
      <c r="F10" s="34">
        <f>F6*F9</f>
        <v>389802.897</v>
      </c>
      <c r="G10" s="9">
        <f>G9*$F$6</f>
        <v>350822.60730000003</v>
      </c>
      <c r="H10" s="9">
        <f aca="true" t="shared" si="4" ref="H10:O10">H9*$F$6</f>
        <v>360567.679725</v>
      </c>
      <c r="I10" s="9">
        <f t="shared" si="4"/>
        <v>370312.75214999996</v>
      </c>
      <c r="J10" s="9">
        <f t="shared" si="4"/>
        <v>380057.824575</v>
      </c>
      <c r="K10" s="9">
        <f t="shared" si="4"/>
        <v>389802.897</v>
      </c>
      <c r="L10" s="9">
        <f t="shared" si="4"/>
        <v>399547.96942499996</v>
      </c>
      <c r="M10" s="9">
        <f t="shared" si="4"/>
        <v>409293.04185</v>
      </c>
      <c r="N10" s="9">
        <f t="shared" si="4"/>
        <v>419038.11427499994</v>
      </c>
      <c r="O10" s="9">
        <f t="shared" si="4"/>
        <v>428783.1867</v>
      </c>
      <c r="P10" s="4"/>
      <c r="Q10" s="4"/>
      <c r="R10" s="4"/>
      <c r="S10" s="4"/>
      <c r="T10" s="4"/>
      <c r="U10" s="4"/>
    </row>
    <row r="11" spans="7:15" ht="12.75">
      <c r="G11" s="3"/>
      <c r="H11" s="2"/>
      <c r="I11" s="2"/>
      <c r="J11" s="2"/>
      <c r="K11" s="2"/>
      <c r="L11" s="2"/>
      <c r="M11" s="2"/>
      <c r="N11" s="2"/>
      <c r="O11" s="2"/>
    </row>
    <row r="12" spans="5:15" ht="12.75">
      <c r="E12" s="6" t="s">
        <v>30</v>
      </c>
      <c r="F12" s="6">
        <v>1</v>
      </c>
      <c r="G12" s="6">
        <v>2</v>
      </c>
      <c r="H12" s="6">
        <v>3</v>
      </c>
      <c r="I12" s="6">
        <v>4</v>
      </c>
      <c r="J12" s="6">
        <v>5</v>
      </c>
      <c r="K12" s="6">
        <v>6</v>
      </c>
      <c r="L12" s="6">
        <v>7</v>
      </c>
      <c r="M12" s="6">
        <v>8</v>
      </c>
      <c r="N12" s="6">
        <v>9</v>
      </c>
      <c r="O12" s="6">
        <v>10</v>
      </c>
    </row>
    <row r="13" spans="3:15" s="2" customFormat="1" ht="12.75">
      <c r="C13" s="2" t="s">
        <v>6</v>
      </c>
      <c r="F13" s="36">
        <f>F2</f>
        <v>1386072</v>
      </c>
      <c r="G13" s="36"/>
      <c r="H13" s="36"/>
      <c r="I13" s="36"/>
      <c r="J13" s="36"/>
      <c r="K13" s="36"/>
      <c r="L13" s="36"/>
      <c r="M13" s="36"/>
      <c r="N13" s="36"/>
      <c r="O13" s="36"/>
    </row>
    <row r="14" spans="3:15" s="2" customFormat="1" ht="12.75">
      <c r="C14" s="1" t="s">
        <v>7</v>
      </c>
      <c r="D14" s="1"/>
      <c r="E14" s="1"/>
      <c r="F14" s="36">
        <f>F3</f>
        <v>95670</v>
      </c>
      <c r="G14" s="36">
        <f>F3</f>
        <v>95670</v>
      </c>
      <c r="H14" s="36">
        <f>F4</f>
        <v>180670</v>
      </c>
      <c r="I14" s="36">
        <f>H14</f>
        <v>180670</v>
      </c>
      <c r="J14" s="36">
        <f aca="true" t="shared" si="5" ref="J14:O14">I14</f>
        <v>180670</v>
      </c>
      <c r="K14" s="36">
        <f t="shared" si="5"/>
        <v>180670</v>
      </c>
      <c r="L14" s="36">
        <f t="shared" si="5"/>
        <v>180670</v>
      </c>
      <c r="M14" s="36">
        <f t="shared" si="5"/>
        <v>180670</v>
      </c>
      <c r="N14" s="36">
        <f t="shared" si="5"/>
        <v>180670</v>
      </c>
      <c r="O14" s="36">
        <f t="shared" si="5"/>
        <v>180670</v>
      </c>
    </row>
    <row r="15" spans="3:15" ht="12.75">
      <c r="C15" t="s">
        <v>13</v>
      </c>
      <c r="F15" s="7">
        <v>0</v>
      </c>
      <c r="G15" s="36">
        <v>0</v>
      </c>
      <c r="H15" s="36">
        <f>$F$6*$F$9</f>
        <v>389802.897</v>
      </c>
      <c r="I15" s="36">
        <f aca="true" t="shared" si="6" ref="I15:O15">$F$6*$F$9</f>
        <v>389802.897</v>
      </c>
      <c r="J15" s="36">
        <f t="shared" si="6"/>
        <v>389802.897</v>
      </c>
      <c r="K15" s="36">
        <f t="shared" si="6"/>
        <v>389802.897</v>
      </c>
      <c r="L15" s="36">
        <f t="shared" si="6"/>
        <v>389802.897</v>
      </c>
      <c r="M15" s="36">
        <f t="shared" si="6"/>
        <v>389802.897</v>
      </c>
      <c r="N15" s="36">
        <f t="shared" si="6"/>
        <v>389802.897</v>
      </c>
      <c r="O15" s="36">
        <f t="shared" si="6"/>
        <v>389802.897</v>
      </c>
    </row>
    <row r="16" spans="7:15" ht="12.75">
      <c r="G16" s="1"/>
      <c r="H16" s="1"/>
      <c r="I16" s="1"/>
      <c r="J16" s="1"/>
      <c r="K16" s="1"/>
      <c r="L16" s="1"/>
      <c r="M16" s="1"/>
      <c r="N16" s="1"/>
      <c r="O16" s="1"/>
    </row>
    <row r="17" spans="6:15" ht="12.75">
      <c r="F17" s="30">
        <v>2008</v>
      </c>
      <c r="G17" s="30">
        <v>2009</v>
      </c>
      <c r="H17" s="30">
        <v>2010</v>
      </c>
      <c r="I17" s="30">
        <v>2011</v>
      </c>
      <c r="J17" s="30">
        <v>2012</v>
      </c>
      <c r="K17" s="30">
        <v>2013</v>
      </c>
      <c r="L17" s="30">
        <v>2014</v>
      </c>
      <c r="M17" s="30">
        <v>2015</v>
      </c>
      <c r="N17" s="30">
        <v>2016</v>
      </c>
      <c r="O17" s="30">
        <v>2017</v>
      </c>
    </row>
    <row r="18" spans="3:17" ht="12.75">
      <c r="C18" s="152" t="s">
        <v>28</v>
      </c>
      <c r="D18" s="153" t="s">
        <v>15</v>
      </c>
      <c r="E18" s="15">
        <v>-0.1</v>
      </c>
      <c r="F18" s="16">
        <f>$F$15-$F$14-G2</f>
        <v>-1343134.8</v>
      </c>
      <c r="G18" s="16">
        <f aca="true" t="shared" si="7" ref="G18:O18">G15-G14-G13</f>
        <v>-95670</v>
      </c>
      <c r="H18" s="16">
        <f t="shared" si="7"/>
        <v>209132.897</v>
      </c>
      <c r="I18" s="16">
        <f t="shared" si="7"/>
        <v>209132.897</v>
      </c>
      <c r="J18" s="16">
        <f t="shared" si="7"/>
        <v>209132.897</v>
      </c>
      <c r="K18" s="16">
        <f t="shared" si="7"/>
        <v>209132.897</v>
      </c>
      <c r="L18" s="16">
        <f t="shared" si="7"/>
        <v>209132.897</v>
      </c>
      <c r="M18" s="16">
        <f t="shared" si="7"/>
        <v>209132.897</v>
      </c>
      <c r="N18" s="16">
        <f t="shared" si="7"/>
        <v>209132.897</v>
      </c>
      <c r="O18" s="16">
        <f t="shared" si="7"/>
        <v>209132.897</v>
      </c>
      <c r="P18" s="22" t="s">
        <v>16</v>
      </c>
      <c r="Q18" s="26">
        <f>IRR(F18:O18)</f>
        <v>0.028539257952294374</v>
      </c>
    </row>
    <row r="19" spans="3:17" ht="12.75">
      <c r="C19" s="152"/>
      <c r="D19" s="153"/>
      <c r="E19" s="15">
        <v>-0.075</v>
      </c>
      <c r="F19" s="16">
        <f>$F$15-$F$14-H2</f>
        <v>-1377786.6</v>
      </c>
      <c r="G19" s="16">
        <f>G18</f>
        <v>-95670</v>
      </c>
      <c r="H19" s="16">
        <f aca="true" t="shared" si="8" ref="H19:O19">H18</f>
        <v>209132.897</v>
      </c>
      <c r="I19" s="16">
        <f t="shared" si="8"/>
        <v>209132.897</v>
      </c>
      <c r="J19" s="16">
        <f t="shared" si="8"/>
        <v>209132.897</v>
      </c>
      <c r="K19" s="16">
        <f t="shared" si="8"/>
        <v>209132.897</v>
      </c>
      <c r="L19" s="16">
        <f t="shared" si="8"/>
        <v>209132.897</v>
      </c>
      <c r="M19" s="16">
        <f t="shared" si="8"/>
        <v>209132.897</v>
      </c>
      <c r="N19" s="16">
        <f t="shared" si="8"/>
        <v>209132.897</v>
      </c>
      <c r="O19" s="16">
        <f t="shared" si="8"/>
        <v>209132.897</v>
      </c>
      <c r="P19" s="22" t="s">
        <v>17</v>
      </c>
      <c r="Q19" s="26">
        <f aca="true" t="shared" si="9" ref="Q19:Q26">IRR(F19:O19)</f>
        <v>0.023923513617220806</v>
      </c>
    </row>
    <row r="20" spans="3:17" ht="12.75">
      <c r="C20" s="152"/>
      <c r="D20" s="153"/>
      <c r="E20" s="15">
        <v>-0.05</v>
      </c>
      <c r="F20" s="16">
        <f>$F$15-$F$14-I2</f>
        <v>-1412438.4</v>
      </c>
      <c r="G20" s="16">
        <f aca="true" t="shared" si="10" ref="G20:G26">G19</f>
        <v>-95670</v>
      </c>
      <c r="H20" s="16">
        <f aca="true" t="shared" si="11" ref="H20:H26">H19</f>
        <v>209132.897</v>
      </c>
      <c r="I20" s="16">
        <f aca="true" t="shared" si="12" ref="I20:I26">I19</f>
        <v>209132.897</v>
      </c>
      <c r="J20" s="16">
        <f aca="true" t="shared" si="13" ref="J20:J26">J19</f>
        <v>209132.897</v>
      </c>
      <c r="K20" s="16">
        <f aca="true" t="shared" si="14" ref="K20:K26">K19</f>
        <v>209132.897</v>
      </c>
      <c r="L20" s="16">
        <f aca="true" t="shared" si="15" ref="L20:L26">L19</f>
        <v>209132.897</v>
      </c>
      <c r="M20" s="16">
        <f aca="true" t="shared" si="16" ref="M20:M26">M19</f>
        <v>209132.897</v>
      </c>
      <c r="N20" s="16">
        <f aca="true" t="shared" si="17" ref="N20:N26">N19</f>
        <v>209132.897</v>
      </c>
      <c r="O20" s="16">
        <f aca="true" t="shared" si="18" ref="O20:O26">O19</f>
        <v>209132.897</v>
      </c>
      <c r="P20" s="22" t="s">
        <v>18</v>
      </c>
      <c r="Q20" s="26">
        <f t="shared" si="9"/>
        <v>0.019457065261009484</v>
      </c>
    </row>
    <row r="21" spans="3:17" ht="12.75">
      <c r="C21" s="152"/>
      <c r="D21" s="153"/>
      <c r="E21" s="15">
        <v>-0.025</v>
      </c>
      <c r="F21" s="16">
        <f>$F$15-$F$14-J2</f>
        <v>-1447090.2</v>
      </c>
      <c r="G21" s="16">
        <f t="shared" si="10"/>
        <v>-95670</v>
      </c>
      <c r="H21" s="16">
        <f t="shared" si="11"/>
        <v>209132.897</v>
      </c>
      <c r="I21" s="16">
        <f t="shared" si="12"/>
        <v>209132.897</v>
      </c>
      <c r="J21" s="16">
        <f t="shared" si="13"/>
        <v>209132.897</v>
      </c>
      <c r="K21" s="16">
        <f t="shared" si="14"/>
        <v>209132.897</v>
      </c>
      <c r="L21" s="16">
        <f t="shared" si="15"/>
        <v>209132.897</v>
      </c>
      <c r="M21" s="16">
        <f t="shared" si="16"/>
        <v>209132.897</v>
      </c>
      <c r="N21" s="16">
        <f t="shared" si="17"/>
        <v>209132.897</v>
      </c>
      <c r="O21" s="16">
        <f t="shared" si="18"/>
        <v>209132.897</v>
      </c>
      <c r="P21" s="22" t="s">
        <v>19</v>
      </c>
      <c r="Q21" s="26">
        <f t="shared" si="9"/>
        <v>0.01513148331687427</v>
      </c>
    </row>
    <row r="22" spans="3:17" ht="12.75">
      <c r="C22" s="152"/>
      <c r="D22" s="153"/>
      <c r="E22" s="15">
        <v>0</v>
      </c>
      <c r="F22" s="16">
        <f>$F$15-$F$14-K2</f>
        <v>-1481742</v>
      </c>
      <c r="G22" s="16">
        <f t="shared" si="10"/>
        <v>-95670</v>
      </c>
      <c r="H22" s="16">
        <f t="shared" si="11"/>
        <v>209132.897</v>
      </c>
      <c r="I22" s="16">
        <f t="shared" si="12"/>
        <v>209132.897</v>
      </c>
      <c r="J22" s="16">
        <f t="shared" si="13"/>
        <v>209132.897</v>
      </c>
      <c r="K22" s="16">
        <f t="shared" si="14"/>
        <v>209132.897</v>
      </c>
      <c r="L22" s="16">
        <f t="shared" si="15"/>
        <v>209132.897</v>
      </c>
      <c r="M22" s="16">
        <f t="shared" si="16"/>
        <v>209132.897</v>
      </c>
      <c r="N22" s="16">
        <f t="shared" si="17"/>
        <v>209132.897</v>
      </c>
      <c r="O22" s="16">
        <f t="shared" si="18"/>
        <v>209132.897</v>
      </c>
      <c r="P22" s="22" t="s">
        <v>20</v>
      </c>
      <c r="Q22" s="26">
        <f t="shared" si="9"/>
        <v>0.010939003786857132</v>
      </c>
    </row>
    <row r="23" spans="3:17" ht="12.75">
      <c r="C23" s="152"/>
      <c r="D23" s="153"/>
      <c r="E23" s="15">
        <v>0.025</v>
      </c>
      <c r="F23" s="16">
        <f>$F$15-$F$14-L2</f>
        <v>-1516393.7999999998</v>
      </c>
      <c r="G23" s="16">
        <f t="shared" si="10"/>
        <v>-95670</v>
      </c>
      <c r="H23" s="16">
        <f t="shared" si="11"/>
        <v>209132.897</v>
      </c>
      <c r="I23" s="16">
        <f t="shared" si="12"/>
        <v>209132.897</v>
      </c>
      <c r="J23" s="16">
        <f t="shared" si="13"/>
        <v>209132.897</v>
      </c>
      <c r="K23" s="16">
        <f t="shared" si="14"/>
        <v>209132.897</v>
      </c>
      <c r="L23" s="16">
        <f t="shared" si="15"/>
        <v>209132.897</v>
      </c>
      <c r="M23" s="16">
        <f t="shared" si="16"/>
        <v>209132.897</v>
      </c>
      <c r="N23" s="16">
        <f t="shared" si="17"/>
        <v>209132.897</v>
      </c>
      <c r="O23" s="16">
        <f t="shared" si="18"/>
        <v>209132.897</v>
      </c>
      <c r="P23" s="22" t="s">
        <v>21</v>
      </c>
      <c r="Q23" s="26">
        <f t="shared" si="9"/>
        <v>0.00687246154736879</v>
      </c>
    </row>
    <row r="24" spans="3:17" ht="12.75">
      <c r="C24" s="152"/>
      <c r="D24" s="153"/>
      <c r="E24" s="15">
        <v>0.05</v>
      </c>
      <c r="F24" s="16">
        <f>$F$15-$F$14-M2</f>
        <v>-1551045.6</v>
      </c>
      <c r="G24" s="16">
        <f t="shared" si="10"/>
        <v>-95670</v>
      </c>
      <c r="H24" s="16">
        <f t="shared" si="11"/>
        <v>209132.897</v>
      </c>
      <c r="I24" s="16">
        <f t="shared" si="12"/>
        <v>209132.897</v>
      </c>
      <c r="J24" s="16">
        <f t="shared" si="13"/>
        <v>209132.897</v>
      </c>
      <c r="K24" s="16">
        <f t="shared" si="14"/>
        <v>209132.897</v>
      </c>
      <c r="L24" s="16">
        <f t="shared" si="15"/>
        <v>209132.897</v>
      </c>
      <c r="M24" s="16">
        <f t="shared" si="16"/>
        <v>209132.897</v>
      </c>
      <c r="N24" s="16">
        <f t="shared" si="17"/>
        <v>209132.897</v>
      </c>
      <c r="O24" s="16">
        <f t="shared" si="18"/>
        <v>209132.897</v>
      </c>
      <c r="P24" s="22" t="s">
        <v>22</v>
      </c>
      <c r="Q24" s="26">
        <f t="shared" si="9"/>
        <v>0.002925231684240369</v>
      </c>
    </row>
    <row r="25" spans="3:17" ht="12.75">
      <c r="C25" s="152"/>
      <c r="D25" s="153"/>
      <c r="E25" s="15">
        <v>0.075</v>
      </c>
      <c r="F25" s="16">
        <f>$F$15-$F$14-N2</f>
        <v>-1585697.4</v>
      </c>
      <c r="G25" s="16">
        <f t="shared" si="10"/>
        <v>-95670</v>
      </c>
      <c r="H25" s="16">
        <f t="shared" si="11"/>
        <v>209132.897</v>
      </c>
      <c r="I25" s="16">
        <f t="shared" si="12"/>
        <v>209132.897</v>
      </c>
      <c r="J25" s="16">
        <f t="shared" si="13"/>
        <v>209132.897</v>
      </c>
      <c r="K25" s="16">
        <f t="shared" si="14"/>
        <v>209132.897</v>
      </c>
      <c r="L25" s="16">
        <f t="shared" si="15"/>
        <v>209132.897</v>
      </c>
      <c r="M25" s="16">
        <f t="shared" si="16"/>
        <v>209132.897</v>
      </c>
      <c r="N25" s="16">
        <f t="shared" si="17"/>
        <v>209132.897</v>
      </c>
      <c r="O25" s="16">
        <f t="shared" si="18"/>
        <v>209132.897</v>
      </c>
      <c r="P25" s="22" t="s">
        <v>23</v>
      </c>
      <c r="Q25" s="26">
        <f t="shared" si="9"/>
        <v>-0.0009088222638651608</v>
      </c>
    </row>
    <row r="26" spans="3:17" ht="12.75">
      <c r="C26" s="152"/>
      <c r="D26" s="153"/>
      <c r="E26" s="15">
        <v>0.1</v>
      </c>
      <c r="F26" s="16">
        <f>$F$15-$F$14-O2</f>
        <v>-1620349.2000000002</v>
      </c>
      <c r="G26" s="16">
        <f t="shared" si="10"/>
        <v>-95670</v>
      </c>
      <c r="H26" s="16">
        <f t="shared" si="11"/>
        <v>209132.897</v>
      </c>
      <c r="I26" s="16">
        <f t="shared" si="12"/>
        <v>209132.897</v>
      </c>
      <c r="J26" s="16">
        <f t="shared" si="13"/>
        <v>209132.897</v>
      </c>
      <c r="K26" s="16">
        <f t="shared" si="14"/>
        <v>209132.897</v>
      </c>
      <c r="L26" s="16">
        <f t="shared" si="15"/>
        <v>209132.897</v>
      </c>
      <c r="M26" s="16">
        <f t="shared" si="16"/>
        <v>209132.897</v>
      </c>
      <c r="N26" s="16">
        <f t="shared" si="17"/>
        <v>209132.897</v>
      </c>
      <c r="O26" s="16">
        <f t="shared" si="18"/>
        <v>209132.897</v>
      </c>
      <c r="P26" s="22" t="s">
        <v>24</v>
      </c>
      <c r="Q26" s="26">
        <f t="shared" si="9"/>
        <v>-0.004635394097666569</v>
      </c>
    </row>
    <row r="27" spans="3:17" ht="12.75">
      <c r="C27" s="152"/>
      <c r="D27" s="7"/>
      <c r="E27" s="7"/>
      <c r="F27" s="14"/>
      <c r="G27" s="7"/>
      <c r="H27" s="7"/>
      <c r="I27" s="7"/>
      <c r="J27" s="7"/>
      <c r="K27" s="7"/>
      <c r="L27" s="7"/>
      <c r="M27" s="7"/>
      <c r="N27" s="7"/>
      <c r="O27" s="7"/>
      <c r="P27" s="23"/>
      <c r="Q27" s="27"/>
    </row>
    <row r="28" spans="3:17" ht="12.75">
      <c r="C28" s="152"/>
      <c r="D28" s="154" t="s">
        <v>7</v>
      </c>
      <c r="E28" s="17">
        <v>-0.1</v>
      </c>
      <c r="F28" s="18">
        <f>F15-$G$3-F13</f>
        <v>-1472175</v>
      </c>
      <c r="G28" s="18">
        <f>G15-$G$3-G13</f>
        <v>-86103</v>
      </c>
      <c r="H28" s="18">
        <f>H15-$G$4-H13</f>
        <v>227199.897</v>
      </c>
      <c r="I28" s="18">
        <f aca="true" t="shared" si="19" ref="I28:O28">I15-$G$4-I13</f>
        <v>227199.897</v>
      </c>
      <c r="J28" s="18">
        <f t="shared" si="19"/>
        <v>227199.897</v>
      </c>
      <c r="K28" s="18">
        <f t="shared" si="19"/>
        <v>227199.897</v>
      </c>
      <c r="L28" s="18">
        <f t="shared" si="19"/>
        <v>227199.897</v>
      </c>
      <c r="M28" s="18">
        <f t="shared" si="19"/>
        <v>227199.897</v>
      </c>
      <c r="N28" s="18">
        <f t="shared" si="19"/>
        <v>227199.897</v>
      </c>
      <c r="O28" s="18">
        <f t="shared" si="19"/>
        <v>227199.897</v>
      </c>
      <c r="P28" s="24" t="s">
        <v>16</v>
      </c>
      <c r="Q28" s="28">
        <f>IRR(F28:O28)</f>
        <v>0.02907905909945118</v>
      </c>
    </row>
    <row r="29" spans="3:17" ht="12.75">
      <c r="C29" s="152"/>
      <c r="D29" s="154"/>
      <c r="E29" s="17">
        <v>-0.075</v>
      </c>
      <c r="F29" s="18">
        <f>F15-$H$3-F13</f>
        <v>-1474566.75</v>
      </c>
      <c r="G29" s="18">
        <f>G15-$H$3-G13</f>
        <v>-88494.75</v>
      </c>
      <c r="H29" s="18">
        <f>H15-$H$4-H13</f>
        <v>222683.147</v>
      </c>
      <c r="I29" s="18">
        <f aca="true" t="shared" si="20" ref="I29:O29">I15-$H$4-I13</f>
        <v>222683.147</v>
      </c>
      <c r="J29" s="18">
        <f t="shared" si="20"/>
        <v>222683.147</v>
      </c>
      <c r="K29" s="18">
        <f t="shared" si="20"/>
        <v>222683.147</v>
      </c>
      <c r="L29" s="18">
        <f t="shared" si="20"/>
        <v>222683.147</v>
      </c>
      <c r="M29" s="18">
        <f t="shared" si="20"/>
        <v>222683.147</v>
      </c>
      <c r="N29" s="18">
        <f t="shared" si="20"/>
        <v>222683.147</v>
      </c>
      <c r="O29" s="18">
        <f t="shared" si="20"/>
        <v>222683.147</v>
      </c>
      <c r="P29" s="24" t="s">
        <v>17</v>
      </c>
      <c r="Q29" s="28">
        <f aca="true" t="shared" si="21" ref="Q29:Q36">IRR(F29:O29)</f>
        <v>0.02460717427807074</v>
      </c>
    </row>
    <row r="30" spans="3:17" s="5" customFormat="1" ht="12.75">
      <c r="C30" s="152"/>
      <c r="D30" s="154"/>
      <c r="E30" s="17">
        <v>-0.05</v>
      </c>
      <c r="F30" s="19">
        <f>F15-$I$3-F13</f>
        <v>-1476958.5</v>
      </c>
      <c r="G30" s="19">
        <f>G15-$I$3-G13</f>
        <v>-90886.5</v>
      </c>
      <c r="H30" s="19">
        <f>H15-$I$4-H13</f>
        <v>218166.397</v>
      </c>
      <c r="I30" s="19">
        <f aca="true" t="shared" si="22" ref="I30:O30">I15-$I$4-I13</f>
        <v>218166.397</v>
      </c>
      <c r="J30" s="19">
        <f t="shared" si="22"/>
        <v>218166.397</v>
      </c>
      <c r="K30" s="19">
        <f t="shared" si="22"/>
        <v>218166.397</v>
      </c>
      <c r="L30" s="19">
        <f t="shared" si="22"/>
        <v>218166.397</v>
      </c>
      <c r="M30" s="19">
        <f t="shared" si="22"/>
        <v>218166.397</v>
      </c>
      <c r="N30" s="19">
        <f t="shared" si="22"/>
        <v>218166.397</v>
      </c>
      <c r="O30" s="19">
        <f t="shared" si="22"/>
        <v>218166.397</v>
      </c>
      <c r="P30" s="24" t="s">
        <v>18</v>
      </c>
      <c r="Q30" s="28">
        <f t="shared" si="21"/>
        <v>0.02009443274300785</v>
      </c>
    </row>
    <row r="31" spans="3:17" ht="12.75">
      <c r="C31" s="152"/>
      <c r="D31" s="154"/>
      <c r="E31" s="17">
        <v>-0.025</v>
      </c>
      <c r="F31" s="18">
        <f>F15-$J$3-F13</f>
        <v>-1479350.25</v>
      </c>
      <c r="G31" s="18">
        <f>G15-$J$3-G13</f>
        <v>-93278.25</v>
      </c>
      <c r="H31" s="18">
        <f>H15-$J$4-H13</f>
        <v>213649.647</v>
      </c>
      <c r="I31" s="18">
        <f aca="true" t="shared" si="23" ref="I31:O31">I15-$J$4-I13</f>
        <v>213649.647</v>
      </c>
      <c r="J31" s="18">
        <f t="shared" si="23"/>
        <v>213649.647</v>
      </c>
      <c r="K31" s="18">
        <f t="shared" si="23"/>
        <v>213649.647</v>
      </c>
      <c r="L31" s="18">
        <f t="shared" si="23"/>
        <v>213649.647</v>
      </c>
      <c r="M31" s="18">
        <f t="shared" si="23"/>
        <v>213649.647</v>
      </c>
      <c r="N31" s="18">
        <f t="shared" si="23"/>
        <v>213649.647</v>
      </c>
      <c r="O31" s="18">
        <f t="shared" si="23"/>
        <v>213649.647</v>
      </c>
      <c r="P31" s="24" t="s">
        <v>19</v>
      </c>
      <c r="Q31" s="28">
        <f t="shared" si="21"/>
        <v>0.015539017454032243</v>
      </c>
    </row>
    <row r="32" spans="3:17" ht="12.75">
      <c r="C32" s="152"/>
      <c r="D32" s="154"/>
      <c r="E32" s="17">
        <v>0</v>
      </c>
      <c r="F32" s="18">
        <f>F15-$K$3-F13</f>
        <v>-1481742</v>
      </c>
      <c r="G32" s="18">
        <f>G15-$K$3-G13</f>
        <v>-95670</v>
      </c>
      <c r="H32" s="18">
        <f>H15-$K$4-H13</f>
        <v>209132.897</v>
      </c>
      <c r="I32" s="18">
        <f aca="true" t="shared" si="24" ref="I32:O32">I15-$K$4-I13</f>
        <v>209132.897</v>
      </c>
      <c r="J32" s="18">
        <f t="shared" si="24"/>
        <v>209132.897</v>
      </c>
      <c r="K32" s="18">
        <f t="shared" si="24"/>
        <v>209132.897</v>
      </c>
      <c r="L32" s="18">
        <f t="shared" si="24"/>
        <v>209132.897</v>
      </c>
      <c r="M32" s="18">
        <f t="shared" si="24"/>
        <v>209132.897</v>
      </c>
      <c r="N32" s="18">
        <f t="shared" si="24"/>
        <v>209132.897</v>
      </c>
      <c r="O32" s="18">
        <f t="shared" si="24"/>
        <v>209132.897</v>
      </c>
      <c r="P32" s="24" t="s">
        <v>20</v>
      </c>
      <c r="Q32" s="28">
        <f t="shared" si="21"/>
        <v>0.010939003786857132</v>
      </c>
    </row>
    <row r="33" spans="3:17" ht="12.75">
      <c r="C33" s="152"/>
      <c r="D33" s="154"/>
      <c r="E33" s="17">
        <v>0.025</v>
      </c>
      <c r="F33" s="18">
        <f>F15-$L$3-F13</f>
        <v>-1484133.75</v>
      </c>
      <c r="G33" s="18">
        <f>G15-$L$3-G13</f>
        <v>-98061.74999999999</v>
      </c>
      <c r="H33" s="18">
        <f>H15-$L$4-H13</f>
        <v>204616.14700000003</v>
      </c>
      <c r="I33" s="18">
        <f aca="true" t="shared" si="25" ref="I33:O33">I15-$L$4-I13</f>
        <v>204616.14700000003</v>
      </c>
      <c r="J33" s="18">
        <f t="shared" si="25"/>
        <v>204616.14700000003</v>
      </c>
      <c r="K33" s="18">
        <f t="shared" si="25"/>
        <v>204616.14700000003</v>
      </c>
      <c r="L33" s="18">
        <f t="shared" si="25"/>
        <v>204616.14700000003</v>
      </c>
      <c r="M33" s="18">
        <f t="shared" si="25"/>
        <v>204616.14700000003</v>
      </c>
      <c r="N33" s="18">
        <f t="shared" si="25"/>
        <v>204616.14700000003</v>
      </c>
      <c r="O33" s="18">
        <f t="shared" si="25"/>
        <v>204616.14700000003</v>
      </c>
      <c r="P33" s="24" t="s">
        <v>21</v>
      </c>
      <c r="Q33" s="28">
        <f t="shared" si="21"/>
        <v>0.0062923505458938106</v>
      </c>
    </row>
    <row r="34" spans="3:17" ht="12.75">
      <c r="C34" s="152"/>
      <c r="D34" s="154"/>
      <c r="E34" s="17">
        <v>0.05</v>
      </c>
      <c r="F34" s="18">
        <f>F15-$M$3-F13</f>
        <v>-1486525.5</v>
      </c>
      <c r="G34" s="18">
        <f>G15-$M$3-G13</f>
        <v>-100453.5</v>
      </c>
      <c r="H34" s="18">
        <f>H15-$M$4-H13</f>
        <v>200099.397</v>
      </c>
      <c r="I34" s="18">
        <f aca="true" t="shared" si="26" ref="I34:O34">I15-$M$4-I13</f>
        <v>200099.397</v>
      </c>
      <c r="J34" s="18">
        <f t="shared" si="26"/>
        <v>200099.397</v>
      </c>
      <c r="K34" s="18">
        <f t="shared" si="26"/>
        <v>200099.397</v>
      </c>
      <c r="L34" s="18">
        <f t="shared" si="26"/>
        <v>200099.397</v>
      </c>
      <c r="M34" s="18">
        <f t="shared" si="26"/>
        <v>200099.397</v>
      </c>
      <c r="N34" s="18">
        <f t="shared" si="26"/>
        <v>200099.397</v>
      </c>
      <c r="O34" s="18">
        <f t="shared" si="26"/>
        <v>200099.397</v>
      </c>
      <c r="P34" s="24" t="s">
        <v>22</v>
      </c>
      <c r="Q34" s="28">
        <f t="shared" si="21"/>
        <v>0.0015968900100572778</v>
      </c>
    </row>
    <row r="35" spans="3:17" ht="12.75">
      <c r="C35" s="152"/>
      <c r="D35" s="154"/>
      <c r="E35" s="17">
        <v>0.075</v>
      </c>
      <c r="F35" s="18">
        <f>F15-$N$3-F13</f>
        <v>-1488917.25</v>
      </c>
      <c r="G35" s="18">
        <f>G15-$N$3-G13</f>
        <v>-102845.25</v>
      </c>
      <c r="H35" s="18">
        <f>H15-$N$4-H13</f>
        <v>195582.647</v>
      </c>
      <c r="I35" s="18">
        <f aca="true" t="shared" si="27" ref="I35:O35">I15-$N$4-I13</f>
        <v>195582.647</v>
      </c>
      <c r="J35" s="18">
        <f t="shared" si="27"/>
        <v>195582.647</v>
      </c>
      <c r="K35" s="18">
        <f t="shared" si="27"/>
        <v>195582.647</v>
      </c>
      <c r="L35" s="18">
        <f t="shared" si="27"/>
        <v>195582.647</v>
      </c>
      <c r="M35" s="18">
        <f t="shared" si="27"/>
        <v>195582.647</v>
      </c>
      <c r="N35" s="18">
        <f t="shared" si="27"/>
        <v>195582.647</v>
      </c>
      <c r="O35" s="18">
        <f t="shared" si="27"/>
        <v>195582.647</v>
      </c>
      <c r="P35" s="24" t="s">
        <v>23</v>
      </c>
      <c r="Q35" s="28">
        <f t="shared" si="21"/>
        <v>-0.0031496831168795827</v>
      </c>
    </row>
    <row r="36" spans="3:17" ht="12.75">
      <c r="C36" s="152"/>
      <c r="D36" s="154"/>
      <c r="E36" s="17">
        <v>0.1</v>
      </c>
      <c r="F36" s="18">
        <f>F15-$O$3-F13</f>
        <v>-1491309</v>
      </c>
      <c r="G36" s="18">
        <f>G15-$O$3-G13</f>
        <v>-105237.00000000001</v>
      </c>
      <c r="H36" s="18">
        <f>H15-$O$4-H13</f>
        <v>191065.89699999997</v>
      </c>
      <c r="I36" s="18">
        <f aca="true" t="shared" si="28" ref="I36:O36">I15-$O$4-I13</f>
        <v>191065.89699999997</v>
      </c>
      <c r="J36" s="18">
        <f t="shared" si="28"/>
        <v>191065.89699999997</v>
      </c>
      <c r="K36" s="18">
        <f t="shared" si="28"/>
        <v>191065.89699999997</v>
      </c>
      <c r="L36" s="18">
        <f t="shared" si="28"/>
        <v>191065.89699999997</v>
      </c>
      <c r="M36" s="18">
        <f t="shared" si="28"/>
        <v>191065.89699999997</v>
      </c>
      <c r="N36" s="18">
        <f t="shared" si="28"/>
        <v>191065.89699999997</v>
      </c>
      <c r="O36" s="18">
        <f t="shared" si="28"/>
        <v>191065.89699999997</v>
      </c>
      <c r="P36" s="24" t="s">
        <v>24</v>
      </c>
      <c r="Q36" s="28">
        <f t="shared" si="21"/>
        <v>-0.007949824000447284</v>
      </c>
    </row>
    <row r="37" spans="3:17" ht="12.75">
      <c r="C37" s="152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23"/>
      <c r="Q37" s="27"/>
    </row>
    <row r="38" spans="3:17" ht="12.75">
      <c r="C38" s="152"/>
      <c r="D38" s="155" t="s">
        <v>27</v>
      </c>
      <c r="E38" s="20">
        <v>-0.1</v>
      </c>
      <c r="F38" s="21">
        <f>F15-F14-F13</f>
        <v>-1481742</v>
      </c>
      <c r="G38" s="21">
        <f>G15-G14-G13</f>
        <v>-95670</v>
      </c>
      <c r="H38" s="21">
        <f>$G$10-H14-H13</f>
        <v>170152.60730000003</v>
      </c>
      <c r="I38" s="21">
        <f aca="true" t="shared" si="29" ref="I38:O38">$G$10-I14-I13</f>
        <v>170152.60730000003</v>
      </c>
      <c r="J38" s="21">
        <f t="shared" si="29"/>
        <v>170152.60730000003</v>
      </c>
      <c r="K38" s="21">
        <f t="shared" si="29"/>
        <v>170152.60730000003</v>
      </c>
      <c r="L38" s="21">
        <f t="shared" si="29"/>
        <v>170152.60730000003</v>
      </c>
      <c r="M38" s="21">
        <f t="shared" si="29"/>
        <v>170152.60730000003</v>
      </c>
      <c r="N38" s="21">
        <f t="shared" si="29"/>
        <v>170152.60730000003</v>
      </c>
      <c r="O38" s="21">
        <f t="shared" si="29"/>
        <v>170152.60730000003</v>
      </c>
      <c r="P38" s="25" t="s">
        <v>16</v>
      </c>
      <c r="Q38" s="29">
        <f>IRR(F38:O38)</f>
        <v>-0.02640304106759323</v>
      </c>
    </row>
    <row r="39" spans="3:17" ht="12.75">
      <c r="C39" s="152"/>
      <c r="D39" s="155"/>
      <c r="E39" s="20">
        <v>-0.075</v>
      </c>
      <c r="F39" s="21">
        <f>F15-F14-F13</f>
        <v>-1481742</v>
      </c>
      <c r="G39" s="21">
        <f>G15-G14-G13</f>
        <v>-95670</v>
      </c>
      <c r="H39" s="21">
        <f>$H$10-H14-H13</f>
        <v>179897.679725</v>
      </c>
      <c r="I39" s="21">
        <f aca="true" t="shared" si="30" ref="I39:O39">$H$10-I14-I13</f>
        <v>179897.679725</v>
      </c>
      <c r="J39" s="21">
        <f t="shared" si="30"/>
        <v>179897.679725</v>
      </c>
      <c r="K39" s="21">
        <f t="shared" si="30"/>
        <v>179897.679725</v>
      </c>
      <c r="L39" s="21">
        <f t="shared" si="30"/>
        <v>179897.679725</v>
      </c>
      <c r="M39" s="21">
        <f t="shared" si="30"/>
        <v>179897.679725</v>
      </c>
      <c r="N39" s="21">
        <f t="shared" si="30"/>
        <v>179897.679725</v>
      </c>
      <c r="O39" s="21">
        <f t="shared" si="30"/>
        <v>179897.679725</v>
      </c>
      <c r="P39" s="25" t="s">
        <v>17</v>
      </c>
      <c r="Q39" s="29">
        <f aca="true" t="shared" si="31" ref="Q39:Q46">IRR(F39:O39)</f>
        <v>-0.01658800164003866</v>
      </c>
    </row>
    <row r="40" spans="3:17" ht="12.75">
      <c r="C40" s="152"/>
      <c r="D40" s="155"/>
      <c r="E40" s="20">
        <v>-0.05</v>
      </c>
      <c r="F40" s="21">
        <f>F15-F14-F13</f>
        <v>-1481742</v>
      </c>
      <c r="G40" s="21">
        <f>G15-G14-G13</f>
        <v>-95670</v>
      </c>
      <c r="H40" s="21">
        <f>$I$10-H14-H13</f>
        <v>189642.75214999996</v>
      </c>
      <c r="I40" s="21">
        <f aca="true" t="shared" si="32" ref="I40:O40">$I$10-I14-I13</f>
        <v>189642.75214999996</v>
      </c>
      <c r="J40" s="21">
        <f t="shared" si="32"/>
        <v>189642.75214999996</v>
      </c>
      <c r="K40" s="21">
        <f t="shared" si="32"/>
        <v>189642.75214999996</v>
      </c>
      <c r="L40" s="21">
        <f t="shared" si="32"/>
        <v>189642.75214999996</v>
      </c>
      <c r="M40" s="21">
        <f t="shared" si="32"/>
        <v>189642.75214999996</v>
      </c>
      <c r="N40" s="21">
        <f t="shared" si="32"/>
        <v>189642.75214999996</v>
      </c>
      <c r="O40" s="21">
        <f t="shared" si="32"/>
        <v>189642.75214999996</v>
      </c>
      <c r="P40" s="25" t="s">
        <v>18</v>
      </c>
      <c r="Q40" s="29">
        <f t="shared" si="31"/>
        <v>-0.007112376021388262</v>
      </c>
    </row>
    <row r="41" spans="3:17" ht="12.75">
      <c r="C41" s="152"/>
      <c r="D41" s="155"/>
      <c r="E41" s="20">
        <v>-0.025</v>
      </c>
      <c r="F41" s="21">
        <f>F15-F14-F13</f>
        <v>-1481742</v>
      </c>
      <c r="G41" s="21">
        <f>G15-G14-G13</f>
        <v>-95670</v>
      </c>
      <c r="H41" s="21">
        <f>$J$10-H14-H13</f>
        <v>199387.82457499998</v>
      </c>
      <c r="I41" s="21">
        <f aca="true" t="shared" si="33" ref="I41:O41">$J$10-I14-I13</f>
        <v>199387.82457499998</v>
      </c>
      <c r="J41" s="21">
        <f t="shared" si="33"/>
        <v>199387.82457499998</v>
      </c>
      <c r="K41" s="21">
        <f t="shared" si="33"/>
        <v>199387.82457499998</v>
      </c>
      <c r="L41" s="21">
        <f t="shared" si="33"/>
        <v>199387.82457499998</v>
      </c>
      <c r="M41" s="21">
        <f t="shared" si="33"/>
        <v>199387.82457499998</v>
      </c>
      <c r="N41" s="21">
        <f t="shared" si="33"/>
        <v>199387.82457499998</v>
      </c>
      <c r="O41" s="21">
        <f t="shared" si="33"/>
        <v>199387.82457499998</v>
      </c>
      <c r="P41" s="25" t="s">
        <v>19</v>
      </c>
      <c r="Q41" s="29">
        <f t="shared" si="31"/>
        <v>0.002054460383032776</v>
      </c>
    </row>
    <row r="42" spans="3:17" ht="12.75">
      <c r="C42" s="152"/>
      <c r="D42" s="155"/>
      <c r="E42" s="20">
        <v>0</v>
      </c>
      <c r="F42" s="21">
        <f>F15-F14-F13</f>
        <v>-1481742</v>
      </c>
      <c r="G42" s="21">
        <f>G15-G14-G13</f>
        <v>-95670</v>
      </c>
      <c r="H42" s="21">
        <f>$K$10-H14-H13</f>
        <v>209132.897</v>
      </c>
      <c r="I42" s="21">
        <f aca="true" t="shared" si="34" ref="I42:O42">$K$10-I14-I13</f>
        <v>209132.897</v>
      </c>
      <c r="J42" s="21">
        <f t="shared" si="34"/>
        <v>209132.897</v>
      </c>
      <c r="K42" s="21">
        <f t="shared" si="34"/>
        <v>209132.897</v>
      </c>
      <c r="L42" s="21">
        <f t="shared" si="34"/>
        <v>209132.897</v>
      </c>
      <c r="M42" s="21">
        <f t="shared" si="34"/>
        <v>209132.897</v>
      </c>
      <c r="N42" s="21">
        <f t="shared" si="34"/>
        <v>209132.897</v>
      </c>
      <c r="O42" s="21">
        <f t="shared" si="34"/>
        <v>209132.897</v>
      </c>
      <c r="P42" s="25" t="s">
        <v>20</v>
      </c>
      <c r="Q42" s="29">
        <f t="shared" si="31"/>
        <v>0.010939003786857132</v>
      </c>
    </row>
    <row r="43" spans="3:17" ht="12.75">
      <c r="C43" s="152"/>
      <c r="D43" s="155"/>
      <c r="E43" s="20">
        <v>0.025</v>
      </c>
      <c r="F43" s="21">
        <f>F15-F14-F13</f>
        <v>-1481742</v>
      </c>
      <c r="G43" s="21">
        <f>G15-G14-G13</f>
        <v>-95670</v>
      </c>
      <c r="H43" s="21">
        <f>$L$10-H14-H13</f>
        <v>218877.96942499996</v>
      </c>
      <c r="I43" s="21">
        <f aca="true" t="shared" si="35" ref="I43:O43">$L$10-I14-I13</f>
        <v>218877.96942499996</v>
      </c>
      <c r="J43" s="21">
        <f t="shared" si="35"/>
        <v>218877.96942499996</v>
      </c>
      <c r="K43" s="21">
        <f t="shared" si="35"/>
        <v>218877.96942499996</v>
      </c>
      <c r="L43" s="21">
        <f t="shared" si="35"/>
        <v>218877.96942499996</v>
      </c>
      <c r="M43" s="21">
        <f t="shared" si="35"/>
        <v>218877.96942499996</v>
      </c>
      <c r="N43" s="21">
        <f t="shared" si="35"/>
        <v>218877.96942499996</v>
      </c>
      <c r="O43" s="21">
        <f t="shared" si="35"/>
        <v>218877.96942499996</v>
      </c>
      <c r="P43" s="25" t="s">
        <v>21</v>
      </c>
      <c r="Q43" s="29">
        <f t="shared" si="31"/>
        <v>0.019564343310635456</v>
      </c>
    </row>
    <row r="44" spans="3:17" ht="12.75">
      <c r="C44" s="152"/>
      <c r="D44" s="155"/>
      <c r="E44" s="20">
        <v>0.05</v>
      </c>
      <c r="F44" s="21">
        <f>F15-F14-F13</f>
        <v>-1481742</v>
      </c>
      <c r="G44" s="21">
        <f>G15-G14-G13</f>
        <v>-95670</v>
      </c>
      <c r="H44" s="21">
        <f>$M$10-H14-H13</f>
        <v>228623.04184999998</v>
      </c>
      <c r="I44" s="21">
        <f aca="true" t="shared" si="36" ref="I44:O44">$M$10-I14-I13</f>
        <v>228623.04184999998</v>
      </c>
      <c r="J44" s="21">
        <f t="shared" si="36"/>
        <v>228623.04184999998</v>
      </c>
      <c r="K44" s="21">
        <f t="shared" si="36"/>
        <v>228623.04184999998</v>
      </c>
      <c r="L44" s="21">
        <f t="shared" si="36"/>
        <v>228623.04184999998</v>
      </c>
      <c r="M44" s="21">
        <f t="shared" si="36"/>
        <v>228623.04184999998</v>
      </c>
      <c r="N44" s="21">
        <f t="shared" si="36"/>
        <v>228623.04184999998</v>
      </c>
      <c r="O44" s="21">
        <f t="shared" si="36"/>
        <v>228623.04184999998</v>
      </c>
      <c r="P44" s="25" t="s">
        <v>22</v>
      </c>
      <c r="Q44" s="29">
        <f t="shared" si="31"/>
        <v>0.027950730039042634</v>
      </c>
    </row>
    <row r="45" spans="3:17" ht="12.75">
      <c r="C45" s="152"/>
      <c r="D45" s="155"/>
      <c r="E45" s="20">
        <v>0.075</v>
      </c>
      <c r="F45" s="21">
        <f>F15-F14-F13</f>
        <v>-1481742</v>
      </c>
      <c r="G45" s="21">
        <f>G15-G14-G13</f>
        <v>-95670</v>
      </c>
      <c r="H45" s="21">
        <f>$N$10-H14-H13</f>
        <v>238368.11427499994</v>
      </c>
      <c r="I45" s="21">
        <f aca="true" t="shared" si="37" ref="I45:O45">$N$10-I14-I13</f>
        <v>238368.11427499994</v>
      </c>
      <c r="J45" s="21">
        <f t="shared" si="37"/>
        <v>238368.11427499994</v>
      </c>
      <c r="K45" s="21">
        <f t="shared" si="37"/>
        <v>238368.11427499994</v>
      </c>
      <c r="L45" s="21">
        <f t="shared" si="37"/>
        <v>238368.11427499994</v>
      </c>
      <c r="M45" s="21">
        <f t="shared" si="37"/>
        <v>238368.11427499994</v>
      </c>
      <c r="N45" s="21">
        <f t="shared" si="37"/>
        <v>238368.11427499994</v>
      </c>
      <c r="O45" s="21">
        <f t="shared" si="37"/>
        <v>238368.11427499994</v>
      </c>
      <c r="P45" s="25" t="s">
        <v>23</v>
      </c>
      <c r="Q45" s="29">
        <f t="shared" si="31"/>
        <v>0.0361160310389507</v>
      </c>
    </row>
    <row r="46" spans="3:17" ht="12.75">
      <c r="C46" s="152"/>
      <c r="D46" s="155"/>
      <c r="E46" s="20">
        <v>0.1</v>
      </c>
      <c r="F46" s="21">
        <f>F15-F14-F13</f>
        <v>-1481742</v>
      </c>
      <c r="G46" s="21">
        <f>G15-G14-G13</f>
        <v>-95670</v>
      </c>
      <c r="H46" s="21">
        <f>$O$10-H14-H13</f>
        <v>248113.18670000002</v>
      </c>
      <c r="I46" s="21">
        <f aca="true" t="shared" si="38" ref="I46:O46">$O$10-I14-I13</f>
        <v>248113.18670000002</v>
      </c>
      <c r="J46" s="21">
        <f t="shared" si="38"/>
        <v>248113.18670000002</v>
      </c>
      <c r="K46" s="21">
        <f t="shared" si="38"/>
        <v>248113.18670000002</v>
      </c>
      <c r="L46" s="21">
        <f t="shared" si="38"/>
        <v>248113.18670000002</v>
      </c>
      <c r="M46" s="21">
        <f t="shared" si="38"/>
        <v>248113.18670000002</v>
      </c>
      <c r="N46" s="21">
        <f t="shared" si="38"/>
        <v>248113.18670000002</v>
      </c>
      <c r="O46" s="21">
        <f t="shared" si="38"/>
        <v>248113.18670000002</v>
      </c>
      <c r="P46" s="25" t="s">
        <v>24</v>
      </c>
      <c r="Q46" s="29">
        <f t="shared" si="31"/>
        <v>0.04407609530726274</v>
      </c>
    </row>
    <row r="51" spans="6:14" ht="12.75">
      <c r="F51" s="32">
        <v>-0.1</v>
      </c>
      <c r="G51" s="32">
        <v>-0.075</v>
      </c>
      <c r="H51" s="32">
        <v>-0.05</v>
      </c>
      <c r="I51" s="32">
        <v>-0.025</v>
      </c>
      <c r="J51" s="32">
        <v>0</v>
      </c>
      <c r="K51" s="32">
        <v>0.025</v>
      </c>
      <c r="L51" s="32">
        <v>0.05</v>
      </c>
      <c r="M51" s="32">
        <v>0.075</v>
      </c>
      <c r="N51" s="32">
        <v>0.1</v>
      </c>
    </row>
    <row r="52" spans="5:14" ht="12.75">
      <c r="E52" s="33" t="s">
        <v>15</v>
      </c>
      <c r="F52" s="31">
        <f>Q18</f>
        <v>0.028539257952294374</v>
      </c>
      <c r="G52" s="31">
        <f>Q19</f>
        <v>0.023923513617220806</v>
      </c>
      <c r="H52" s="31">
        <f>Q20</f>
        <v>0.019457065261009484</v>
      </c>
      <c r="I52" s="31">
        <f>Q21</f>
        <v>0.01513148331687427</v>
      </c>
      <c r="J52" s="31">
        <f>Q22</f>
        <v>0.010939003786857132</v>
      </c>
      <c r="K52" s="31">
        <f>Q23</f>
        <v>0.00687246154736879</v>
      </c>
      <c r="L52" s="31">
        <f>Q24</f>
        <v>0.002925231684240369</v>
      </c>
      <c r="M52" s="31">
        <f>Q25</f>
        <v>-0.0009088222638651608</v>
      </c>
      <c r="N52" s="31">
        <f>Q26</f>
        <v>-0.004635394097666569</v>
      </c>
    </row>
    <row r="53" spans="5:14" ht="12.75">
      <c r="E53" s="33" t="s">
        <v>7</v>
      </c>
      <c r="F53" s="31">
        <f>Q28</f>
        <v>0.02907905909945118</v>
      </c>
      <c r="G53" s="31">
        <f>Q29</f>
        <v>0.02460717427807074</v>
      </c>
      <c r="H53" s="31">
        <f>Q30</f>
        <v>0.02009443274300785</v>
      </c>
      <c r="I53" s="31">
        <f>Q31</f>
        <v>0.015539017454032243</v>
      </c>
      <c r="J53" s="31">
        <f>Q32</f>
        <v>0.010939003786857132</v>
      </c>
      <c r="K53" s="31">
        <f>Q33</f>
        <v>0.0062923505458938106</v>
      </c>
      <c r="L53" s="31">
        <f>Q34</f>
        <v>0.0015968900100572778</v>
      </c>
      <c r="M53" s="31">
        <f>Q35</f>
        <v>-0.0031496831168795827</v>
      </c>
      <c r="N53" s="31">
        <f>Q36</f>
        <v>-0.007949824000447284</v>
      </c>
    </row>
    <row r="54" spans="5:14" ht="12.75">
      <c r="E54" s="33" t="s">
        <v>29</v>
      </c>
      <c r="F54" s="31">
        <f>Q38</f>
        <v>-0.02640304106759323</v>
      </c>
      <c r="G54" s="31">
        <f>Q39</f>
        <v>-0.01658800164003866</v>
      </c>
      <c r="H54" s="31">
        <f>Q40</f>
        <v>-0.007112376021388262</v>
      </c>
      <c r="I54" s="31">
        <f>Q41</f>
        <v>0.002054460383032776</v>
      </c>
      <c r="J54" s="31">
        <f>Q42</f>
        <v>0.010939003786857132</v>
      </c>
      <c r="K54" s="31">
        <f>Q43</f>
        <v>0.019564343310635456</v>
      </c>
      <c r="L54" s="31">
        <f>Q44</f>
        <v>0.027950730039042634</v>
      </c>
      <c r="M54" s="31">
        <f>Q45</f>
        <v>0.0361160310389507</v>
      </c>
      <c r="N54" s="31">
        <f>Q46</f>
        <v>0.04407609530726274</v>
      </c>
    </row>
  </sheetData>
  <mergeCells count="13">
    <mergeCell ref="C18:C46"/>
    <mergeCell ref="D18:D26"/>
    <mergeCell ref="D28:D36"/>
    <mergeCell ref="D4:E4"/>
    <mergeCell ref="D38:D46"/>
    <mergeCell ref="D7:E7"/>
    <mergeCell ref="D8:E8"/>
    <mergeCell ref="D9:E9"/>
    <mergeCell ref="D10:E10"/>
    <mergeCell ref="D2:E2"/>
    <mergeCell ref="D3:E3"/>
    <mergeCell ref="D5:E5"/>
    <mergeCell ref="D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U179"/>
  <sheetViews>
    <sheetView tabSelected="1" zoomScale="85" zoomScaleNormal="85" workbookViewId="0" topLeftCell="CD149">
      <selection activeCell="CL186" sqref="CL186"/>
    </sheetView>
  </sheetViews>
  <sheetFormatPr defaultColWidth="9.140625" defaultRowHeight="12.75"/>
  <cols>
    <col min="1" max="1" width="36.7109375" style="0" bestFit="1" customWidth="1"/>
    <col min="2" max="2" width="11.8515625" style="40" bestFit="1" customWidth="1"/>
    <col min="3" max="3" width="12.421875" style="0" bestFit="1" customWidth="1"/>
    <col min="4" max="4" width="10.7109375" style="0" bestFit="1" customWidth="1"/>
    <col min="5" max="7" width="10.140625" style="0" bestFit="1" customWidth="1"/>
    <col min="8" max="12" width="10.7109375" style="0" bestFit="1" customWidth="1"/>
    <col min="13" max="13" width="11.7109375" style="0" bestFit="1" customWidth="1"/>
    <col min="15" max="15" width="50.00390625" style="0" bestFit="1" customWidth="1"/>
    <col min="16" max="16" width="8.8515625" style="0" bestFit="1" customWidth="1"/>
    <col min="17" max="17" width="12.140625" style="0" bestFit="1" customWidth="1"/>
    <col min="18" max="18" width="10.7109375" style="0" bestFit="1" customWidth="1"/>
    <col min="19" max="26" width="11.421875" style="0" bestFit="1" customWidth="1"/>
    <col min="29" max="29" width="51.28125" style="0" bestFit="1" customWidth="1"/>
    <col min="30" max="30" width="9.421875" style="0" bestFit="1" customWidth="1"/>
    <col min="31" max="31" width="12.8515625" style="0" bestFit="1" customWidth="1"/>
    <col min="32" max="32" width="11.57421875" style="0" bestFit="1" customWidth="1"/>
    <col min="33" max="40" width="11.00390625" style="0" bestFit="1" customWidth="1"/>
    <col min="43" max="43" width="51.28125" style="0" bestFit="1" customWidth="1"/>
    <col min="44" max="44" width="8.7109375" style="0" bestFit="1" customWidth="1"/>
    <col min="45" max="45" width="15.00390625" style="0" bestFit="1" customWidth="1"/>
    <col min="46" max="46" width="11.57421875" style="0" bestFit="1" customWidth="1"/>
    <col min="47" max="54" width="11.00390625" style="0" bestFit="1" customWidth="1"/>
    <col min="57" max="57" width="49.57421875" style="0" bestFit="1" customWidth="1"/>
    <col min="58" max="58" width="8.00390625" style="0" bestFit="1" customWidth="1"/>
    <col min="59" max="59" width="10.57421875" style="0" bestFit="1" customWidth="1"/>
    <col min="60" max="60" width="9.7109375" style="0" bestFit="1" customWidth="1"/>
    <col min="61" max="68" width="9.8515625" style="0" bestFit="1" customWidth="1"/>
    <col min="71" max="71" width="49.57421875" style="0" bestFit="1" customWidth="1"/>
    <col min="72" max="72" width="8.00390625" style="0" bestFit="1" customWidth="1"/>
    <col min="73" max="73" width="10.57421875" style="0" bestFit="1" customWidth="1"/>
    <col min="74" max="74" width="9.7109375" style="0" bestFit="1" customWidth="1"/>
    <col min="75" max="82" width="9.8515625" style="0" bestFit="1" customWidth="1"/>
    <col min="85" max="85" width="49.57421875" style="0" bestFit="1" customWidth="1"/>
    <col min="86" max="86" width="8.28125" style="0" bestFit="1" customWidth="1"/>
    <col min="87" max="87" width="10.57421875" style="0" bestFit="1" customWidth="1"/>
    <col min="88" max="88" width="9.7109375" style="0" bestFit="1" customWidth="1"/>
    <col min="89" max="96" width="9.8515625" style="0" bestFit="1" customWidth="1"/>
    <col min="99" max="99" width="49.57421875" style="0" bestFit="1" customWidth="1"/>
    <col min="100" max="100" width="8.00390625" style="0" bestFit="1" customWidth="1"/>
    <col min="101" max="101" width="10.28125" style="0" bestFit="1" customWidth="1"/>
    <col min="102" max="102" width="9.7109375" style="0" bestFit="1" customWidth="1"/>
    <col min="103" max="110" width="9.8515625" style="0" bestFit="1" customWidth="1"/>
    <col min="113" max="113" width="49.57421875" style="0" bestFit="1" customWidth="1"/>
    <col min="114" max="114" width="8.00390625" style="0" bestFit="1" customWidth="1"/>
    <col min="115" max="115" width="10.28125" style="0" bestFit="1" customWidth="1"/>
    <col min="116" max="116" width="9.7109375" style="0" bestFit="1" customWidth="1"/>
    <col min="117" max="124" width="9.8515625" style="0" bestFit="1" customWidth="1"/>
  </cols>
  <sheetData>
    <row r="1" spans="1:114" ht="30.75" thickBot="1">
      <c r="A1" s="39" t="str">
        <f>'[1]Assumptions'!A1</f>
        <v>Payatas</v>
      </c>
      <c r="O1" s="39" t="str">
        <f>A1</f>
        <v>Payatas</v>
      </c>
      <c r="P1" s="40"/>
      <c r="AC1" s="39" t="s">
        <v>63</v>
      </c>
      <c r="AD1" s="40"/>
      <c r="AQ1" s="39" t="s">
        <v>63</v>
      </c>
      <c r="AR1" s="40"/>
      <c r="BE1" s="39" t="s">
        <v>63</v>
      </c>
      <c r="BF1" s="40"/>
      <c r="BS1" s="39" t="s">
        <v>63</v>
      </c>
      <c r="BT1" s="40"/>
      <c r="CG1" s="39" t="s">
        <v>63</v>
      </c>
      <c r="CH1" s="40"/>
      <c r="CU1" s="39" t="s">
        <v>63</v>
      </c>
      <c r="CV1" s="40"/>
      <c r="DI1" s="39" t="s">
        <v>63</v>
      </c>
      <c r="DJ1" s="40"/>
    </row>
    <row r="2" spans="1:120" ht="18.75" thickBot="1">
      <c r="A2" s="41" t="s">
        <v>62</v>
      </c>
      <c r="B2" s="42"/>
      <c r="E2" s="138" t="s">
        <v>61</v>
      </c>
      <c r="F2" s="139">
        <v>-0.1</v>
      </c>
      <c r="G2" s="43"/>
      <c r="H2" s="44"/>
      <c r="O2" s="41" t="s">
        <v>62</v>
      </c>
      <c r="P2" s="42"/>
      <c r="S2" s="138" t="s">
        <v>61</v>
      </c>
      <c r="T2" s="140">
        <v>-0.075</v>
      </c>
      <c r="U2" s="43"/>
      <c r="V2" s="44"/>
      <c r="AC2" s="41" t="s">
        <v>62</v>
      </c>
      <c r="AD2" s="42"/>
      <c r="AG2" s="138" t="s">
        <v>61</v>
      </c>
      <c r="AH2" s="140">
        <v>-0.05</v>
      </c>
      <c r="AI2" s="43"/>
      <c r="AJ2" s="44"/>
      <c r="AQ2" s="41" t="s">
        <v>62</v>
      </c>
      <c r="AR2" s="42"/>
      <c r="AU2" s="138" t="s">
        <v>61</v>
      </c>
      <c r="AV2" s="140">
        <v>-0.025</v>
      </c>
      <c r="AW2" s="43"/>
      <c r="AX2" s="44"/>
      <c r="BE2" s="41" t="s">
        <v>62</v>
      </c>
      <c r="BF2" s="42"/>
      <c r="BI2" s="138" t="s">
        <v>61</v>
      </c>
      <c r="BJ2" s="140">
        <v>0</v>
      </c>
      <c r="BK2" s="43"/>
      <c r="BL2" s="44"/>
      <c r="BS2" s="41" t="s">
        <v>62</v>
      </c>
      <c r="BT2" s="42"/>
      <c r="BW2" s="138" t="s">
        <v>61</v>
      </c>
      <c r="BX2" s="140">
        <v>0.025</v>
      </c>
      <c r="BY2" s="43"/>
      <c r="BZ2" s="44"/>
      <c r="CG2" s="41" t="s">
        <v>62</v>
      </c>
      <c r="CH2" s="42"/>
      <c r="CK2" s="138" t="s">
        <v>61</v>
      </c>
      <c r="CL2" s="140">
        <v>0.05</v>
      </c>
      <c r="CM2" s="43"/>
      <c r="CN2" s="44"/>
      <c r="CU2" s="41" t="s">
        <v>62</v>
      </c>
      <c r="CV2" s="42"/>
      <c r="CY2" s="138" t="s">
        <v>61</v>
      </c>
      <c r="CZ2" s="140">
        <v>0.075</v>
      </c>
      <c r="DA2" s="43"/>
      <c r="DB2" s="44"/>
      <c r="DI2" s="41" t="s">
        <v>62</v>
      </c>
      <c r="DJ2" s="42"/>
      <c r="DM2" s="138" t="s">
        <v>61</v>
      </c>
      <c r="DN2" s="140">
        <v>0.1</v>
      </c>
      <c r="DO2" s="43"/>
      <c r="DP2" s="44"/>
    </row>
    <row r="3" spans="1:120" ht="18">
      <c r="A3" s="45"/>
      <c r="B3" s="46"/>
      <c r="G3" s="43"/>
      <c r="H3" s="44"/>
      <c r="O3" s="45"/>
      <c r="P3" s="46"/>
      <c r="U3" s="43"/>
      <c r="V3" s="44"/>
      <c r="AC3" s="45"/>
      <c r="AD3" s="46"/>
      <c r="AI3" s="43"/>
      <c r="AJ3" s="44"/>
      <c r="AQ3" s="45"/>
      <c r="AR3" s="46"/>
      <c r="AW3" s="43"/>
      <c r="AX3" s="44"/>
      <c r="BE3" s="45"/>
      <c r="BF3" s="46"/>
      <c r="BK3" s="43"/>
      <c r="BL3" s="44"/>
      <c r="BS3" s="45"/>
      <c r="BT3" s="46"/>
      <c r="BY3" s="43"/>
      <c r="BZ3" s="44"/>
      <c r="CG3" s="45"/>
      <c r="CH3" s="46"/>
      <c r="CM3" s="43"/>
      <c r="CN3" s="44"/>
      <c r="CU3" s="45"/>
      <c r="CV3" s="46"/>
      <c r="DA3" s="43"/>
      <c r="DB3" s="44"/>
      <c r="DI3" s="45"/>
      <c r="DJ3" s="46"/>
      <c r="DO3" s="43"/>
      <c r="DP3" s="44"/>
    </row>
    <row r="4" spans="7:119" ht="12.75">
      <c r="G4" s="47"/>
      <c r="P4" s="40"/>
      <c r="U4" s="47"/>
      <c r="AD4" s="40"/>
      <c r="AI4" s="47"/>
      <c r="AR4" s="40"/>
      <c r="AW4" s="47"/>
      <c r="BF4" s="40"/>
      <c r="BK4" s="47"/>
      <c r="BT4" s="40"/>
      <c r="BY4" s="47"/>
      <c r="CH4" s="40"/>
      <c r="CM4" s="47"/>
      <c r="CV4" s="40"/>
      <c r="DA4" s="47"/>
      <c r="DJ4" s="40"/>
      <c r="DO4" s="47"/>
    </row>
    <row r="5" spans="1:125" ht="12.75">
      <c r="A5" s="48" t="s">
        <v>31</v>
      </c>
      <c r="B5" s="49"/>
      <c r="C5" s="50">
        <f>SUM($C6:C6)/12</f>
        <v>1</v>
      </c>
      <c r="D5" s="50">
        <f>SUM($C6:D6)/12*(D6/12)</f>
        <v>2</v>
      </c>
      <c r="E5" s="50">
        <f>SUM($C6:E6)/12*(E6/12)</f>
        <v>3</v>
      </c>
      <c r="F5" s="50">
        <f>SUM($C6:F6)/12*(F6/12)</f>
        <v>4</v>
      </c>
      <c r="G5" s="50">
        <f>SUM($C6:G6)/12*(G6/12)</f>
        <v>5</v>
      </c>
      <c r="H5" s="50">
        <f>SUM($C6:H6)/12*(H6/12)</f>
        <v>6</v>
      </c>
      <c r="I5" s="50">
        <f>SUM($C6:I6)/12*(I6/12)</f>
        <v>7</v>
      </c>
      <c r="J5" s="50">
        <f>SUM($C6:J6)/12*(J6/12)</f>
        <v>8</v>
      </c>
      <c r="K5" s="50">
        <f>SUM($C6:K6)/12*(K6/12)</f>
        <v>9</v>
      </c>
      <c r="L5" s="50">
        <f>SUM($C6:L6)/12*(L6/12)</f>
        <v>10</v>
      </c>
      <c r="M5" s="51"/>
      <c r="N5" s="52"/>
      <c r="O5" s="48" t="s">
        <v>31</v>
      </c>
      <c r="P5" s="49"/>
      <c r="Q5" s="50">
        <v>1</v>
      </c>
      <c r="R5" s="50">
        <v>2</v>
      </c>
      <c r="S5" s="50">
        <v>3</v>
      </c>
      <c r="T5" s="50">
        <v>4</v>
      </c>
      <c r="U5" s="50">
        <v>5</v>
      </c>
      <c r="V5" s="50">
        <v>6</v>
      </c>
      <c r="W5" s="50">
        <v>7</v>
      </c>
      <c r="X5" s="50">
        <v>8</v>
      </c>
      <c r="Y5" s="50">
        <v>9</v>
      </c>
      <c r="Z5" s="50">
        <v>10</v>
      </c>
      <c r="AA5" s="51"/>
      <c r="AC5" s="48" t="s">
        <v>31</v>
      </c>
      <c r="AD5" s="49"/>
      <c r="AE5" s="50">
        <v>1</v>
      </c>
      <c r="AF5" s="50">
        <v>2</v>
      </c>
      <c r="AG5" s="50">
        <v>3</v>
      </c>
      <c r="AH5" s="50">
        <v>4</v>
      </c>
      <c r="AI5" s="50">
        <v>5</v>
      </c>
      <c r="AJ5" s="50">
        <v>6</v>
      </c>
      <c r="AK5" s="50">
        <v>7</v>
      </c>
      <c r="AL5" s="50">
        <v>8</v>
      </c>
      <c r="AM5" s="50">
        <v>9</v>
      </c>
      <c r="AN5" s="50">
        <v>10</v>
      </c>
      <c r="AO5" s="51"/>
      <c r="AQ5" s="48" t="s">
        <v>31</v>
      </c>
      <c r="AR5" s="49"/>
      <c r="AS5" s="50">
        <v>1</v>
      </c>
      <c r="AT5" s="50">
        <v>2</v>
      </c>
      <c r="AU5" s="50">
        <v>3</v>
      </c>
      <c r="AV5" s="50">
        <v>4</v>
      </c>
      <c r="AW5" s="50">
        <v>5</v>
      </c>
      <c r="AX5" s="50">
        <v>6</v>
      </c>
      <c r="AY5" s="50">
        <v>7</v>
      </c>
      <c r="AZ5" s="50">
        <v>8</v>
      </c>
      <c r="BA5" s="50">
        <v>9</v>
      </c>
      <c r="BB5" s="50">
        <v>10</v>
      </c>
      <c r="BC5" s="51"/>
      <c r="BE5" s="48" t="s">
        <v>31</v>
      </c>
      <c r="BF5" s="49"/>
      <c r="BG5" s="50">
        <v>1</v>
      </c>
      <c r="BH5" s="50">
        <v>2</v>
      </c>
      <c r="BI5" s="50">
        <v>3</v>
      </c>
      <c r="BJ5" s="50">
        <v>4</v>
      </c>
      <c r="BK5" s="50">
        <v>5</v>
      </c>
      <c r="BL5" s="50">
        <v>6</v>
      </c>
      <c r="BM5" s="50">
        <v>7</v>
      </c>
      <c r="BN5" s="50">
        <v>8</v>
      </c>
      <c r="BO5" s="50">
        <v>9</v>
      </c>
      <c r="BP5" s="50">
        <v>10</v>
      </c>
      <c r="BQ5" s="51"/>
      <c r="BS5" s="48" t="s">
        <v>31</v>
      </c>
      <c r="BT5" s="49"/>
      <c r="BU5" s="50">
        <v>1</v>
      </c>
      <c r="BV5" s="50">
        <v>2</v>
      </c>
      <c r="BW5" s="50">
        <v>3</v>
      </c>
      <c r="BX5" s="50">
        <v>4</v>
      </c>
      <c r="BY5" s="50">
        <v>5</v>
      </c>
      <c r="BZ5" s="50">
        <v>6</v>
      </c>
      <c r="CA5" s="50">
        <v>7</v>
      </c>
      <c r="CB5" s="50">
        <v>8</v>
      </c>
      <c r="CC5" s="50">
        <v>9</v>
      </c>
      <c r="CD5" s="50">
        <v>10</v>
      </c>
      <c r="CE5" s="51"/>
      <c r="CG5" s="48" t="s">
        <v>31</v>
      </c>
      <c r="CH5" s="49"/>
      <c r="CI5" s="50">
        <v>1</v>
      </c>
      <c r="CJ5" s="50">
        <v>2</v>
      </c>
      <c r="CK5" s="50">
        <v>3</v>
      </c>
      <c r="CL5" s="50">
        <v>4</v>
      </c>
      <c r="CM5" s="50">
        <v>5</v>
      </c>
      <c r="CN5" s="50">
        <v>6</v>
      </c>
      <c r="CO5" s="50">
        <v>7</v>
      </c>
      <c r="CP5" s="50">
        <v>8</v>
      </c>
      <c r="CQ5" s="50">
        <v>9</v>
      </c>
      <c r="CR5" s="50">
        <v>10</v>
      </c>
      <c r="CS5" s="51"/>
      <c r="CU5" s="48" t="s">
        <v>31</v>
      </c>
      <c r="CV5" s="49"/>
      <c r="CW5" s="50">
        <v>1</v>
      </c>
      <c r="CX5" s="50">
        <v>2</v>
      </c>
      <c r="CY5" s="50">
        <v>3</v>
      </c>
      <c r="CZ5" s="50">
        <v>4</v>
      </c>
      <c r="DA5" s="50">
        <v>5</v>
      </c>
      <c r="DB5" s="50">
        <v>6</v>
      </c>
      <c r="DC5" s="50">
        <v>7</v>
      </c>
      <c r="DD5" s="50">
        <v>8</v>
      </c>
      <c r="DE5" s="50">
        <v>9</v>
      </c>
      <c r="DF5" s="50">
        <v>10</v>
      </c>
      <c r="DG5" s="51"/>
      <c r="DI5" s="48" t="s">
        <v>31</v>
      </c>
      <c r="DJ5" s="49"/>
      <c r="DK5" s="50">
        <v>1</v>
      </c>
      <c r="DL5" s="50">
        <v>2</v>
      </c>
      <c r="DM5" s="50">
        <v>3</v>
      </c>
      <c r="DN5" s="50">
        <v>4</v>
      </c>
      <c r="DO5" s="50">
        <v>5</v>
      </c>
      <c r="DP5" s="50">
        <v>6</v>
      </c>
      <c r="DQ5" s="50">
        <v>7</v>
      </c>
      <c r="DR5" s="50">
        <v>8</v>
      </c>
      <c r="DS5" s="50">
        <v>9</v>
      </c>
      <c r="DT5" s="50">
        <v>10</v>
      </c>
      <c r="DU5" s="51"/>
    </row>
    <row r="6" spans="1:125" ht="12.75">
      <c r="A6" s="53" t="s">
        <v>32</v>
      </c>
      <c r="B6" s="54"/>
      <c r="C6" s="55">
        <v>12</v>
      </c>
      <c r="D6" s="56">
        <f>IF(D7&lt;='[1]Assumptions'!$C$29,0,12)</f>
        <v>12</v>
      </c>
      <c r="E6" s="56">
        <f>IF(E7&lt;='[1]Assumptions'!$C$29,0,12)</f>
        <v>12</v>
      </c>
      <c r="F6" s="56">
        <f>IF(F7&lt;='[1]Assumptions'!$C$29,0,12)</f>
        <v>12</v>
      </c>
      <c r="G6" s="56">
        <f>IF(G7&lt;='[1]Assumptions'!$C$29,0,12)</f>
        <v>12</v>
      </c>
      <c r="H6" s="56">
        <f>IF(H7&lt;='[1]Assumptions'!$C$29,0,12)</f>
        <v>12</v>
      </c>
      <c r="I6" s="56">
        <f>IF(I7&lt;='[1]Assumptions'!$C$29,0,12)</f>
        <v>12</v>
      </c>
      <c r="J6" s="56">
        <f>IF(J7&lt;='[1]Assumptions'!$C$29,0,12)</f>
        <v>12</v>
      </c>
      <c r="K6" s="56">
        <f>IF(K7&lt;='[1]Assumptions'!$C$29,0,12)</f>
        <v>12</v>
      </c>
      <c r="L6" s="56">
        <f>IF(L7&lt;='[1]Assumptions'!$C$29,0,12)</f>
        <v>12</v>
      </c>
      <c r="M6" s="57"/>
      <c r="N6" s="52"/>
      <c r="O6" s="53" t="s">
        <v>32</v>
      </c>
      <c r="P6" s="54"/>
      <c r="Q6" s="55">
        <v>12</v>
      </c>
      <c r="R6" s="56">
        <v>12</v>
      </c>
      <c r="S6" s="56">
        <v>12</v>
      </c>
      <c r="T6" s="56">
        <v>12</v>
      </c>
      <c r="U6" s="56">
        <v>12</v>
      </c>
      <c r="V6" s="56">
        <v>12</v>
      </c>
      <c r="W6" s="56">
        <v>12</v>
      </c>
      <c r="X6" s="56">
        <v>12</v>
      </c>
      <c r="Y6" s="56">
        <v>12</v>
      </c>
      <c r="Z6" s="56">
        <v>12</v>
      </c>
      <c r="AA6" s="57"/>
      <c r="AC6" s="53" t="s">
        <v>32</v>
      </c>
      <c r="AD6" s="54"/>
      <c r="AE6" s="55">
        <v>12</v>
      </c>
      <c r="AF6" s="56">
        <v>12</v>
      </c>
      <c r="AG6" s="56">
        <v>12</v>
      </c>
      <c r="AH6" s="56">
        <v>12</v>
      </c>
      <c r="AI6" s="56">
        <v>12</v>
      </c>
      <c r="AJ6" s="56">
        <v>12</v>
      </c>
      <c r="AK6" s="56">
        <v>12</v>
      </c>
      <c r="AL6" s="56">
        <v>12</v>
      </c>
      <c r="AM6" s="56">
        <v>12</v>
      </c>
      <c r="AN6" s="56">
        <v>12</v>
      </c>
      <c r="AO6" s="57"/>
      <c r="AQ6" s="53" t="s">
        <v>32</v>
      </c>
      <c r="AR6" s="54"/>
      <c r="AS6" s="55">
        <v>12</v>
      </c>
      <c r="AT6" s="56">
        <v>12</v>
      </c>
      <c r="AU6" s="56">
        <v>12</v>
      </c>
      <c r="AV6" s="56">
        <v>12</v>
      </c>
      <c r="AW6" s="56">
        <v>12</v>
      </c>
      <c r="AX6" s="56">
        <v>12</v>
      </c>
      <c r="AY6" s="56">
        <v>12</v>
      </c>
      <c r="AZ6" s="56">
        <v>12</v>
      </c>
      <c r="BA6" s="56">
        <v>12</v>
      </c>
      <c r="BB6" s="56">
        <v>12</v>
      </c>
      <c r="BC6" s="57"/>
      <c r="BE6" s="53" t="s">
        <v>32</v>
      </c>
      <c r="BF6" s="54"/>
      <c r="BG6" s="55">
        <v>12</v>
      </c>
      <c r="BH6" s="56">
        <v>12</v>
      </c>
      <c r="BI6" s="56">
        <v>12</v>
      </c>
      <c r="BJ6" s="56">
        <v>12</v>
      </c>
      <c r="BK6" s="56">
        <v>12</v>
      </c>
      <c r="BL6" s="56">
        <v>12</v>
      </c>
      <c r="BM6" s="56">
        <v>12</v>
      </c>
      <c r="BN6" s="56">
        <v>12</v>
      </c>
      <c r="BO6" s="56">
        <v>12</v>
      </c>
      <c r="BP6" s="56">
        <v>12</v>
      </c>
      <c r="BQ6" s="57"/>
      <c r="BS6" s="53" t="s">
        <v>32</v>
      </c>
      <c r="BT6" s="54"/>
      <c r="BU6" s="55">
        <v>12</v>
      </c>
      <c r="BV6" s="56">
        <v>12</v>
      </c>
      <c r="BW6" s="56">
        <v>12</v>
      </c>
      <c r="BX6" s="56">
        <v>12</v>
      </c>
      <c r="BY6" s="56">
        <v>12</v>
      </c>
      <c r="BZ6" s="56">
        <v>12</v>
      </c>
      <c r="CA6" s="56">
        <v>12</v>
      </c>
      <c r="CB6" s="56">
        <v>12</v>
      </c>
      <c r="CC6" s="56">
        <v>12</v>
      </c>
      <c r="CD6" s="56">
        <v>12</v>
      </c>
      <c r="CE6" s="57"/>
      <c r="CG6" s="53" t="s">
        <v>32</v>
      </c>
      <c r="CH6" s="54"/>
      <c r="CI6" s="55">
        <v>12</v>
      </c>
      <c r="CJ6" s="56">
        <v>12</v>
      </c>
      <c r="CK6" s="56">
        <v>12</v>
      </c>
      <c r="CL6" s="56">
        <v>12</v>
      </c>
      <c r="CM6" s="56">
        <v>12</v>
      </c>
      <c r="CN6" s="56">
        <v>12</v>
      </c>
      <c r="CO6" s="56">
        <v>12</v>
      </c>
      <c r="CP6" s="56">
        <v>12</v>
      </c>
      <c r="CQ6" s="56">
        <v>12</v>
      </c>
      <c r="CR6" s="56">
        <v>12</v>
      </c>
      <c r="CS6" s="57"/>
      <c r="CU6" s="53" t="s">
        <v>32</v>
      </c>
      <c r="CV6" s="54"/>
      <c r="CW6" s="55">
        <v>12</v>
      </c>
      <c r="CX6" s="56">
        <v>12</v>
      </c>
      <c r="CY6" s="56">
        <v>12</v>
      </c>
      <c r="CZ6" s="56">
        <v>12</v>
      </c>
      <c r="DA6" s="56">
        <v>12</v>
      </c>
      <c r="DB6" s="56">
        <v>12</v>
      </c>
      <c r="DC6" s="56">
        <v>12</v>
      </c>
      <c r="DD6" s="56">
        <v>12</v>
      </c>
      <c r="DE6" s="56">
        <v>12</v>
      </c>
      <c r="DF6" s="56">
        <v>12</v>
      </c>
      <c r="DG6" s="57"/>
      <c r="DI6" s="53" t="s">
        <v>32</v>
      </c>
      <c r="DJ6" s="54"/>
      <c r="DK6" s="55">
        <v>12</v>
      </c>
      <c r="DL6" s="56">
        <v>12</v>
      </c>
      <c r="DM6" s="56">
        <v>12</v>
      </c>
      <c r="DN6" s="56">
        <v>12</v>
      </c>
      <c r="DO6" s="56">
        <v>12</v>
      </c>
      <c r="DP6" s="56">
        <v>12</v>
      </c>
      <c r="DQ6" s="56">
        <v>12</v>
      </c>
      <c r="DR6" s="56">
        <v>12</v>
      </c>
      <c r="DS6" s="56">
        <v>12</v>
      </c>
      <c r="DT6" s="56">
        <v>12</v>
      </c>
      <c r="DU6" s="57"/>
    </row>
    <row r="7" spans="1:125" ht="12.75">
      <c r="A7" s="58" t="s">
        <v>30</v>
      </c>
      <c r="B7" s="59"/>
      <c r="C7" s="60">
        <v>1</v>
      </c>
      <c r="D7" s="60">
        <f aca="true" t="shared" si="0" ref="D7:L7">C7+1</f>
        <v>2</v>
      </c>
      <c r="E7" s="60">
        <f t="shared" si="0"/>
        <v>3</v>
      </c>
      <c r="F7" s="60">
        <f t="shared" si="0"/>
        <v>4</v>
      </c>
      <c r="G7" s="60">
        <f t="shared" si="0"/>
        <v>5</v>
      </c>
      <c r="H7" s="60">
        <f t="shared" si="0"/>
        <v>6</v>
      </c>
      <c r="I7" s="60">
        <f t="shared" si="0"/>
        <v>7</v>
      </c>
      <c r="J7" s="60">
        <f t="shared" si="0"/>
        <v>8</v>
      </c>
      <c r="K7" s="60">
        <f t="shared" si="0"/>
        <v>9</v>
      </c>
      <c r="L7" s="60">
        <f t="shared" si="0"/>
        <v>10</v>
      </c>
      <c r="M7" s="61"/>
      <c r="N7" s="62"/>
      <c r="O7" s="58" t="s">
        <v>30</v>
      </c>
      <c r="P7" s="59"/>
      <c r="Q7" s="60">
        <v>1</v>
      </c>
      <c r="R7" s="60">
        <v>2</v>
      </c>
      <c r="S7" s="60">
        <v>3</v>
      </c>
      <c r="T7" s="60">
        <v>4</v>
      </c>
      <c r="U7" s="60">
        <v>5</v>
      </c>
      <c r="V7" s="60">
        <v>6</v>
      </c>
      <c r="W7" s="60">
        <v>7</v>
      </c>
      <c r="X7" s="60">
        <v>8</v>
      </c>
      <c r="Y7" s="60">
        <v>9</v>
      </c>
      <c r="Z7" s="60">
        <v>10</v>
      </c>
      <c r="AA7" s="61"/>
      <c r="AC7" s="58" t="s">
        <v>30</v>
      </c>
      <c r="AD7" s="59"/>
      <c r="AE7" s="60">
        <v>1</v>
      </c>
      <c r="AF7" s="60">
        <v>2</v>
      </c>
      <c r="AG7" s="60">
        <v>3</v>
      </c>
      <c r="AH7" s="60">
        <v>4</v>
      </c>
      <c r="AI7" s="60">
        <v>5</v>
      </c>
      <c r="AJ7" s="60">
        <v>6</v>
      </c>
      <c r="AK7" s="60">
        <v>7</v>
      </c>
      <c r="AL7" s="60">
        <v>8</v>
      </c>
      <c r="AM7" s="60">
        <v>9</v>
      </c>
      <c r="AN7" s="60">
        <v>10</v>
      </c>
      <c r="AO7" s="61"/>
      <c r="AQ7" s="58" t="s">
        <v>30</v>
      </c>
      <c r="AR7" s="59"/>
      <c r="AS7" s="60">
        <v>1</v>
      </c>
      <c r="AT7" s="60">
        <v>2</v>
      </c>
      <c r="AU7" s="60">
        <v>3</v>
      </c>
      <c r="AV7" s="60">
        <v>4</v>
      </c>
      <c r="AW7" s="60">
        <v>5</v>
      </c>
      <c r="AX7" s="60">
        <v>6</v>
      </c>
      <c r="AY7" s="60">
        <v>7</v>
      </c>
      <c r="AZ7" s="60">
        <v>8</v>
      </c>
      <c r="BA7" s="60">
        <v>9</v>
      </c>
      <c r="BB7" s="60">
        <v>10</v>
      </c>
      <c r="BC7" s="61"/>
      <c r="BE7" s="58" t="s">
        <v>30</v>
      </c>
      <c r="BF7" s="59"/>
      <c r="BG7" s="60">
        <v>1</v>
      </c>
      <c r="BH7" s="60">
        <v>2</v>
      </c>
      <c r="BI7" s="60">
        <v>3</v>
      </c>
      <c r="BJ7" s="60">
        <v>4</v>
      </c>
      <c r="BK7" s="60">
        <v>5</v>
      </c>
      <c r="BL7" s="60">
        <v>6</v>
      </c>
      <c r="BM7" s="60">
        <v>7</v>
      </c>
      <c r="BN7" s="60">
        <v>8</v>
      </c>
      <c r="BO7" s="60">
        <v>9</v>
      </c>
      <c r="BP7" s="60">
        <v>10</v>
      </c>
      <c r="BQ7" s="61"/>
      <c r="BS7" s="58" t="s">
        <v>30</v>
      </c>
      <c r="BT7" s="59"/>
      <c r="BU7" s="60">
        <v>1</v>
      </c>
      <c r="BV7" s="60">
        <v>2</v>
      </c>
      <c r="BW7" s="60">
        <v>3</v>
      </c>
      <c r="BX7" s="60">
        <v>4</v>
      </c>
      <c r="BY7" s="60">
        <v>5</v>
      </c>
      <c r="BZ7" s="60">
        <v>6</v>
      </c>
      <c r="CA7" s="60">
        <v>7</v>
      </c>
      <c r="CB7" s="60">
        <v>8</v>
      </c>
      <c r="CC7" s="60">
        <v>9</v>
      </c>
      <c r="CD7" s="60">
        <v>10</v>
      </c>
      <c r="CE7" s="61"/>
      <c r="CG7" s="58" t="s">
        <v>30</v>
      </c>
      <c r="CH7" s="59"/>
      <c r="CI7" s="60">
        <v>1</v>
      </c>
      <c r="CJ7" s="60">
        <v>2</v>
      </c>
      <c r="CK7" s="60">
        <v>3</v>
      </c>
      <c r="CL7" s="60">
        <v>4</v>
      </c>
      <c r="CM7" s="60">
        <v>5</v>
      </c>
      <c r="CN7" s="60">
        <v>6</v>
      </c>
      <c r="CO7" s="60">
        <v>7</v>
      </c>
      <c r="CP7" s="60">
        <v>8</v>
      </c>
      <c r="CQ7" s="60">
        <v>9</v>
      </c>
      <c r="CR7" s="60">
        <v>10</v>
      </c>
      <c r="CS7" s="61"/>
      <c r="CU7" s="58" t="s">
        <v>30</v>
      </c>
      <c r="CV7" s="59"/>
      <c r="CW7" s="60">
        <v>1</v>
      </c>
      <c r="CX7" s="60">
        <v>2</v>
      </c>
      <c r="CY7" s="60">
        <v>3</v>
      </c>
      <c r="CZ7" s="60">
        <v>4</v>
      </c>
      <c r="DA7" s="60">
        <v>5</v>
      </c>
      <c r="DB7" s="60">
        <v>6</v>
      </c>
      <c r="DC7" s="60">
        <v>7</v>
      </c>
      <c r="DD7" s="60">
        <v>8</v>
      </c>
      <c r="DE7" s="60">
        <v>9</v>
      </c>
      <c r="DF7" s="60">
        <v>10</v>
      </c>
      <c r="DG7" s="61"/>
      <c r="DI7" s="58" t="s">
        <v>30</v>
      </c>
      <c r="DJ7" s="59"/>
      <c r="DK7" s="60">
        <v>1</v>
      </c>
      <c r="DL7" s="60">
        <v>2</v>
      </c>
      <c r="DM7" s="60">
        <v>3</v>
      </c>
      <c r="DN7" s="60">
        <v>4</v>
      </c>
      <c r="DO7" s="60">
        <v>5</v>
      </c>
      <c r="DP7" s="60">
        <v>6</v>
      </c>
      <c r="DQ7" s="60">
        <v>7</v>
      </c>
      <c r="DR7" s="60">
        <v>8</v>
      </c>
      <c r="DS7" s="60">
        <v>9</v>
      </c>
      <c r="DT7" s="60">
        <v>10</v>
      </c>
      <c r="DU7" s="61"/>
    </row>
    <row r="8" spans="1:125" ht="12.75">
      <c r="A8" s="63"/>
      <c r="B8" s="49"/>
      <c r="C8" s="64"/>
      <c r="D8" s="64"/>
      <c r="E8" s="64"/>
      <c r="F8" s="64"/>
      <c r="G8" s="64"/>
      <c r="H8" s="64"/>
      <c r="I8" s="64"/>
      <c r="J8" s="64"/>
      <c r="K8" s="64"/>
      <c r="L8" s="64"/>
      <c r="M8" s="65"/>
      <c r="N8" s="37"/>
      <c r="O8" s="63"/>
      <c r="P8" s="49"/>
      <c r="Q8" s="64"/>
      <c r="R8" s="64"/>
      <c r="S8" s="64"/>
      <c r="T8" s="64"/>
      <c r="U8" s="64"/>
      <c r="V8" s="64"/>
      <c r="W8" s="64"/>
      <c r="X8" s="64"/>
      <c r="Y8" s="64"/>
      <c r="Z8" s="64"/>
      <c r="AA8" s="65"/>
      <c r="AC8" s="63"/>
      <c r="AD8" s="49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5"/>
      <c r="AQ8" s="63"/>
      <c r="AR8" s="49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5"/>
      <c r="BE8" s="63"/>
      <c r="BF8" s="49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5"/>
      <c r="BS8" s="63"/>
      <c r="BT8" s="49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5"/>
      <c r="CG8" s="63"/>
      <c r="CH8" s="49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5"/>
      <c r="CU8" s="63"/>
      <c r="CV8" s="49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5"/>
      <c r="DI8" s="63"/>
      <c r="DJ8" s="49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5"/>
    </row>
    <row r="9" spans="1:125" ht="12.75">
      <c r="A9" s="66" t="s">
        <v>33</v>
      </c>
      <c r="B9" s="67"/>
      <c r="C9" s="68"/>
      <c r="D9" s="68"/>
      <c r="E9" s="68"/>
      <c r="F9" s="68"/>
      <c r="G9" s="68"/>
      <c r="H9" s="68"/>
      <c r="I9" s="68"/>
      <c r="J9" s="68"/>
      <c r="K9" s="68"/>
      <c r="L9" s="68"/>
      <c r="M9" s="65"/>
      <c r="N9" s="37"/>
      <c r="O9" s="66" t="s">
        <v>33</v>
      </c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5"/>
      <c r="AC9" s="66" t="s">
        <v>33</v>
      </c>
      <c r="AD9" s="67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5"/>
      <c r="AQ9" s="66" t="s">
        <v>33</v>
      </c>
      <c r="AR9" s="67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5"/>
      <c r="BE9" s="66" t="s">
        <v>33</v>
      </c>
      <c r="BF9" s="67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5"/>
      <c r="BS9" s="66" t="s">
        <v>33</v>
      </c>
      <c r="BT9" s="67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5"/>
      <c r="CG9" s="66" t="s">
        <v>33</v>
      </c>
      <c r="CH9" s="67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5"/>
      <c r="CU9" s="66" t="s">
        <v>33</v>
      </c>
      <c r="CV9" s="67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5"/>
      <c r="DI9" s="66" t="s">
        <v>33</v>
      </c>
      <c r="DJ9" s="67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5"/>
    </row>
    <row r="10" spans="1:125" s="76" customFormat="1" ht="12.75">
      <c r="A10" s="69" t="s">
        <v>34</v>
      </c>
      <c r="B10" s="70"/>
      <c r="C10" s="71">
        <v>0</v>
      </c>
      <c r="D10" s="72">
        <v>0</v>
      </c>
      <c r="E10" s="73">
        <f>'[1]Assumptions'!G13</f>
        <v>4950000</v>
      </c>
      <c r="F10" s="73">
        <f aca="true" t="shared" si="1" ref="F10:L10">E10</f>
        <v>4950000</v>
      </c>
      <c r="G10" s="73">
        <f t="shared" si="1"/>
        <v>4950000</v>
      </c>
      <c r="H10" s="73">
        <f t="shared" si="1"/>
        <v>4950000</v>
      </c>
      <c r="I10" s="73">
        <f t="shared" si="1"/>
        <v>4950000</v>
      </c>
      <c r="J10" s="73">
        <f t="shared" si="1"/>
        <v>4950000</v>
      </c>
      <c r="K10" s="73">
        <f t="shared" si="1"/>
        <v>4950000</v>
      </c>
      <c r="L10" s="73">
        <f t="shared" si="1"/>
        <v>4950000</v>
      </c>
      <c r="M10" s="74"/>
      <c r="N10" s="75"/>
      <c r="O10" s="69" t="s">
        <v>34</v>
      </c>
      <c r="P10" s="70"/>
      <c r="Q10" s="71">
        <v>0</v>
      </c>
      <c r="R10" s="72">
        <v>0</v>
      </c>
      <c r="S10" s="73">
        <v>4950000</v>
      </c>
      <c r="T10" s="73">
        <v>4950000</v>
      </c>
      <c r="U10" s="73">
        <v>4950000</v>
      </c>
      <c r="V10" s="73">
        <v>4950000</v>
      </c>
      <c r="W10" s="73">
        <v>4950000</v>
      </c>
      <c r="X10" s="73">
        <v>4950000</v>
      </c>
      <c r="Y10" s="73">
        <v>4950000</v>
      </c>
      <c r="Z10" s="73">
        <v>4950000</v>
      </c>
      <c r="AA10" s="74"/>
      <c r="AC10" s="69" t="s">
        <v>34</v>
      </c>
      <c r="AD10" s="70"/>
      <c r="AE10" s="71">
        <v>0</v>
      </c>
      <c r="AF10" s="72">
        <v>0</v>
      </c>
      <c r="AG10" s="73">
        <v>4950000</v>
      </c>
      <c r="AH10" s="73">
        <v>4950000</v>
      </c>
      <c r="AI10" s="73">
        <v>4950000</v>
      </c>
      <c r="AJ10" s="73">
        <v>4950000</v>
      </c>
      <c r="AK10" s="73">
        <v>4950000</v>
      </c>
      <c r="AL10" s="73">
        <v>4950000</v>
      </c>
      <c r="AM10" s="73">
        <v>4950000</v>
      </c>
      <c r="AN10" s="73">
        <v>4950000</v>
      </c>
      <c r="AO10" s="74"/>
      <c r="AQ10" s="69" t="s">
        <v>34</v>
      </c>
      <c r="AR10" s="70"/>
      <c r="AS10" s="71">
        <v>0</v>
      </c>
      <c r="AT10" s="72">
        <v>0</v>
      </c>
      <c r="AU10" s="73">
        <v>4950000</v>
      </c>
      <c r="AV10" s="73">
        <v>4950000</v>
      </c>
      <c r="AW10" s="73">
        <v>4950000</v>
      </c>
      <c r="AX10" s="73">
        <v>4950000</v>
      </c>
      <c r="AY10" s="73">
        <v>4950000</v>
      </c>
      <c r="AZ10" s="73">
        <v>4950000</v>
      </c>
      <c r="BA10" s="73">
        <v>4950000</v>
      </c>
      <c r="BB10" s="73">
        <v>4950000</v>
      </c>
      <c r="BC10" s="74"/>
      <c r="BE10" s="69" t="s">
        <v>34</v>
      </c>
      <c r="BF10" s="70"/>
      <c r="BG10" s="71">
        <v>0</v>
      </c>
      <c r="BH10" s="72">
        <v>0</v>
      </c>
      <c r="BI10" s="73">
        <v>4950000</v>
      </c>
      <c r="BJ10" s="73">
        <v>4950000</v>
      </c>
      <c r="BK10" s="73">
        <v>4950000</v>
      </c>
      <c r="BL10" s="73">
        <v>4950000</v>
      </c>
      <c r="BM10" s="73">
        <v>4950000</v>
      </c>
      <c r="BN10" s="73">
        <v>4950000</v>
      </c>
      <c r="BO10" s="73">
        <v>4950000</v>
      </c>
      <c r="BP10" s="73">
        <v>4950000</v>
      </c>
      <c r="BQ10" s="74"/>
      <c r="BS10" s="69" t="s">
        <v>34</v>
      </c>
      <c r="BT10" s="70"/>
      <c r="BU10" s="71">
        <v>0</v>
      </c>
      <c r="BV10" s="72">
        <v>0</v>
      </c>
      <c r="BW10" s="73">
        <v>4950000</v>
      </c>
      <c r="BX10" s="73">
        <v>4950000</v>
      </c>
      <c r="BY10" s="73">
        <v>4950000</v>
      </c>
      <c r="BZ10" s="73">
        <v>4950000</v>
      </c>
      <c r="CA10" s="73">
        <v>4950000</v>
      </c>
      <c r="CB10" s="73">
        <v>4950000</v>
      </c>
      <c r="CC10" s="73">
        <v>4950000</v>
      </c>
      <c r="CD10" s="73">
        <v>4950000</v>
      </c>
      <c r="CE10" s="74"/>
      <c r="CG10" s="69" t="s">
        <v>34</v>
      </c>
      <c r="CH10" s="70"/>
      <c r="CI10" s="71">
        <v>0</v>
      </c>
      <c r="CJ10" s="72">
        <v>0</v>
      </c>
      <c r="CK10" s="73">
        <v>4950000</v>
      </c>
      <c r="CL10" s="73">
        <v>4950000</v>
      </c>
      <c r="CM10" s="73">
        <v>4950000</v>
      </c>
      <c r="CN10" s="73">
        <v>4950000</v>
      </c>
      <c r="CO10" s="73">
        <v>4950000</v>
      </c>
      <c r="CP10" s="73">
        <v>4950000</v>
      </c>
      <c r="CQ10" s="73">
        <v>4950000</v>
      </c>
      <c r="CR10" s="73">
        <v>4950000</v>
      </c>
      <c r="CS10" s="74"/>
      <c r="CU10" s="69" t="s">
        <v>34</v>
      </c>
      <c r="CV10" s="70"/>
      <c r="CW10" s="71">
        <v>0</v>
      </c>
      <c r="CX10" s="72">
        <v>0</v>
      </c>
      <c r="CY10" s="73">
        <v>4950000</v>
      </c>
      <c r="CZ10" s="73">
        <v>4950000</v>
      </c>
      <c r="DA10" s="73">
        <v>4950000</v>
      </c>
      <c r="DB10" s="73">
        <v>4950000</v>
      </c>
      <c r="DC10" s="73">
        <v>4950000</v>
      </c>
      <c r="DD10" s="73">
        <v>4950000</v>
      </c>
      <c r="DE10" s="73">
        <v>4950000</v>
      </c>
      <c r="DF10" s="73">
        <v>4950000</v>
      </c>
      <c r="DG10" s="74"/>
      <c r="DI10" s="69" t="s">
        <v>34</v>
      </c>
      <c r="DJ10" s="70"/>
      <c r="DK10" s="71">
        <v>0</v>
      </c>
      <c r="DL10" s="72">
        <v>0</v>
      </c>
      <c r="DM10" s="73">
        <v>4950000</v>
      </c>
      <c r="DN10" s="73">
        <v>4950000</v>
      </c>
      <c r="DO10" s="73">
        <v>4950000</v>
      </c>
      <c r="DP10" s="73">
        <v>4950000</v>
      </c>
      <c r="DQ10" s="73">
        <v>4950000</v>
      </c>
      <c r="DR10" s="73">
        <v>4950000</v>
      </c>
      <c r="DS10" s="73">
        <v>4950000</v>
      </c>
      <c r="DT10" s="73">
        <v>4950000</v>
      </c>
      <c r="DU10" s="74"/>
    </row>
    <row r="11" spans="1:125" ht="12.75">
      <c r="A11" s="77" t="s">
        <v>35</v>
      </c>
      <c r="B11" s="78"/>
      <c r="C11" s="79">
        <f>'[1]Assumptions'!$C$7</f>
        <v>0.078748</v>
      </c>
      <c r="D11" s="80">
        <f>'[1]Assumptions'!$C$7</f>
        <v>0.078748</v>
      </c>
      <c r="E11" s="80">
        <f>'[1]Assumptions'!$C$7</f>
        <v>0.078748</v>
      </c>
      <c r="F11" s="80">
        <f>'[1]Assumptions'!$C$7</f>
        <v>0.078748</v>
      </c>
      <c r="G11" s="80">
        <f>'[1]Assumptions'!$C$7</f>
        <v>0.078748</v>
      </c>
      <c r="H11" s="80">
        <f>'[1]Assumptions'!$C$7</f>
        <v>0.078748</v>
      </c>
      <c r="I11" s="80">
        <f>'[1]Assumptions'!$C$7</f>
        <v>0.078748</v>
      </c>
      <c r="J11" s="80">
        <f>'[1]Assumptions'!$C$7</f>
        <v>0.078748</v>
      </c>
      <c r="K11" s="80">
        <f>'[1]Assumptions'!$C$7</f>
        <v>0.078748</v>
      </c>
      <c r="L11" s="80">
        <f>'[1]Assumptions'!$C$7</f>
        <v>0.078748</v>
      </c>
      <c r="M11" s="81"/>
      <c r="N11" s="82"/>
      <c r="O11" s="77" t="s">
        <v>35</v>
      </c>
      <c r="P11" s="78"/>
      <c r="Q11" s="79">
        <v>0.078748</v>
      </c>
      <c r="R11" s="80">
        <v>0.078748</v>
      </c>
      <c r="S11" s="80">
        <v>0.078748</v>
      </c>
      <c r="T11" s="80">
        <v>0.078748</v>
      </c>
      <c r="U11" s="80">
        <v>0.078748</v>
      </c>
      <c r="V11" s="80">
        <v>0.078748</v>
      </c>
      <c r="W11" s="80">
        <v>0.078748</v>
      </c>
      <c r="X11" s="80">
        <v>0.078748</v>
      </c>
      <c r="Y11" s="80">
        <v>0.078748</v>
      </c>
      <c r="Z11" s="80">
        <v>0.078748</v>
      </c>
      <c r="AA11" s="81"/>
      <c r="AC11" s="77" t="s">
        <v>35</v>
      </c>
      <c r="AD11" s="78"/>
      <c r="AE11" s="79">
        <v>0.078748</v>
      </c>
      <c r="AF11" s="80">
        <v>0.078748</v>
      </c>
      <c r="AG11" s="80">
        <v>0.078748</v>
      </c>
      <c r="AH11" s="80">
        <v>0.078748</v>
      </c>
      <c r="AI11" s="80">
        <v>0.078748</v>
      </c>
      <c r="AJ11" s="80">
        <v>0.078748</v>
      </c>
      <c r="AK11" s="80">
        <v>0.078748</v>
      </c>
      <c r="AL11" s="80">
        <v>0.078748</v>
      </c>
      <c r="AM11" s="80">
        <v>0.078748</v>
      </c>
      <c r="AN11" s="80">
        <v>0.078748</v>
      </c>
      <c r="AO11" s="81"/>
      <c r="AQ11" s="77" t="s">
        <v>35</v>
      </c>
      <c r="AR11" s="78"/>
      <c r="AS11" s="79">
        <v>0.078748</v>
      </c>
      <c r="AT11" s="80">
        <v>0.078748</v>
      </c>
      <c r="AU11" s="80">
        <v>0.078748</v>
      </c>
      <c r="AV11" s="80">
        <v>0.078748</v>
      </c>
      <c r="AW11" s="80">
        <v>0.078748</v>
      </c>
      <c r="AX11" s="80">
        <v>0.078748</v>
      </c>
      <c r="AY11" s="80">
        <v>0.078748</v>
      </c>
      <c r="AZ11" s="80">
        <v>0.078748</v>
      </c>
      <c r="BA11" s="80">
        <v>0.078748</v>
      </c>
      <c r="BB11" s="80">
        <v>0.078748</v>
      </c>
      <c r="BC11" s="81"/>
      <c r="BE11" s="77" t="s">
        <v>35</v>
      </c>
      <c r="BF11" s="78"/>
      <c r="BG11" s="79">
        <v>0.078748</v>
      </c>
      <c r="BH11" s="80">
        <v>0.078748</v>
      </c>
      <c r="BI11" s="80">
        <v>0.078748</v>
      </c>
      <c r="BJ11" s="80">
        <v>0.078748</v>
      </c>
      <c r="BK11" s="80">
        <v>0.078748</v>
      </c>
      <c r="BL11" s="80">
        <v>0.078748</v>
      </c>
      <c r="BM11" s="80">
        <v>0.078748</v>
      </c>
      <c r="BN11" s="80">
        <v>0.078748</v>
      </c>
      <c r="BO11" s="80">
        <v>0.078748</v>
      </c>
      <c r="BP11" s="80">
        <v>0.078748</v>
      </c>
      <c r="BQ11" s="81"/>
      <c r="BS11" s="77" t="s">
        <v>35</v>
      </c>
      <c r="BT11" s="78"/>
      <c r="BU11" s="79">
        <v>0.078748</v>
      </c>
      <c r="BV11" s="80">
        <v>0.078748</v>
      </c>
      <c r="BW11" s="80">
        <v>0.078748</v>
      </c>
      <c r="BX11" s="80">
        <v>0.078748</v>
      </c>
      <c r="BY11" s="80">
        <v>0.078748</v>
      </c>
      <c r="BZ11" s="80">
        <v>0.078748</v>
      </c>
      <c r="CA11" s="80">
        <v>0.078748</v>
      </c>
      <c r="CB11" s="80">
        <v>0.078748</v>
      </c>
      <c r="CC11" s="80">
        <v>0.078748</v>
      </c>
      <c r="CD11" s="80">
        <v>0.078748</v>
      </c>
      <c r="CE11" s="81"/>
      <c r="CG11" s="77" t="s">
        <v>35</v>
      </c>
      <c r="CH11" s="78"/>
      <c r="CI11" s="79">
        <v>0.078748</v>
      </c>
      <c r="CJ11" s="80">
        <v>0.078748</v>
      </c>
      <c r="CK11" s="80">
        <v>0.078748</v>
      </c>
      <c r="CL11" s="80">
        <v>0.078748</v>
      </c>
      <c r="CM11" s="80">
        <v>0.078748</v>
      </c>
      <c r="CN11" s="80">
        <v>0.078748</v>
      </c>
      <c r="CO11" s="80">
        <v>0.078748</v>
      </c>
      <c r="CP11" s="80">
        <v>0.078748</v>
      </c>
      <c r="CQ11" s="80">
        <v>0.078748</v>
      </c>
      <c r="CR11" s="80">
        <v>0.078748</v>
      </c>
      <c r="CS11" s="81"/>
      <c r="CU11" s="77" t="s">
        <v>35</v>
      </c>
      <c r="CV11" s="78"/>
      <c r="CW11" s="79">
        <v>0.078748</v>
      </c>
      <c r="CX11" s="80">
        <v>0.078748</v>
      </c>
      <c r="CY11" s="80">
        <v>0.078748</v>
      </c>
      <c r="CZ11" s="80">
        <v>0.078748</v>
      </c>
      <c r="DA11" s="80">
        <v>0.078748</v>
      </c>
      <c r="DB11" s="80">
        <v>0.078748</v>
      </c>
      <c r="DC11" s="80">
        <v>0.078748</v>
      </c>
      <c r="DD11" s="80">
        <v>0.078748</v>
      </c>
      <c r="DE11" s="80">
        <v>0.078748</v>
      </c>
      <c r="DF11" s="80">
        <v>0.078748</v>
      </c>
      <c r="DG11" s="81"/>
      <c r="DI11" s="77" t="s">
        <v>35</v>
      </c>
      <c r="DJ11" s="78"/>
      <c r="DK11" s="79">
        <v>0.078748</v>
      </c>
      <c r="DL11" s="80">
        <v>0.078748</v>
      </c>
      <c r="DM11" s="80">
        <v>0.078748</v>
      </c>
      <c r="DN11" s="80">
        <v>0.078748</v>
      </c>
      <c r="DO11" s="80">
        <v>0.078748</v>
      </c>
      <c r="DP11" s="80">
        <v>0.078748</v>
      </c>
      <c r="DQ11" s="80">
        <v>0.078748</v>
      </c>
      <c r="DR11" s="80">
        <v>0.078748</v>
      </c>
      <c r="DS11" s="80">
        <v>0.078748</v>
      </c>
      <c r="DT11" s="80">
        <v>0.078748</v>
      </c>
      <c r="DU11" s="81"/>
    </row>
    <row r="12" spans="1:125" ht="12.75">
      <c r="A12" s="83" t="s">
        <v>36</v>
      </c>
      <c r="B12" s="84"/>
      <c r="C12" s="85">
        <f aca="true" t="shared" si="2" ref="C12:L12">(C10*C11)*C6/12</f>
        <v>0</v>
      </c>
      <c r="D12" s="86">
        <f t="shared" si="2"/>
        <v>0</v>
      </c>
      <c r="E12" s="86">
        <f t="shared" si="2"/>
        <v>389802.5999999999</v>
      </c>
      <c r="F12" s="86">
        <f t="shared" si="2"/>
        <v>389802.5999999999</v>
      </c>
      <c r="G12" s="86">
        <f t="shared" si="2"/>
        <v>389802.5999999999</v>
      </c>
      <c r="H12" s="86">
        <f t="shared" si="2"/>
        <v>389802.5999999999</v>
      </c>
      <c r="I12" s="86">
        <f t="shared" si="2"/>
        <v>389802.5999999999</v>
      </c>
      <c r="J12" s="86">
        <f t="shared" si="2"/>
        <v>389802.5999999999</v>
      </c>
      <c r="K12" s="86">
        <f t="shared" si="2"/>
        <v>389802.5999999999</v>
      </c>
      <c r="L12" s="86">
        <f t="shared" si="2"/>
        <v>389802.5999999999</v>
      </c>
      <c r="M12" s="87"/>
      <c r="N12" s="56"/>
      <c r="O12" s="83" t="s">
        <v>36</v>
      </c>
      <c r="P12" s="84"/>
      <c r="Q12" s="85">
        <v>0</v>
      </c>
      <c r="R12" s="86">
        <v>0</v>
      </c>
      <c r="S12" s="86">
        <v>389802.6</v>
      </c>
      <c r="T12" s="86">
        <v>389802.6</v>
      </c>
      <c r="U12" s="86">
        <v>389802.6</v>
      </c>
      <c r="V12" s="86">
        <v>389802.6</v>
      </c>
      <c r="W12" s="86">
        <v>389802.6</v>
      </c>
      <c r="X12" s="86">
        <v>389802.6</v>
      </c>
      <c r="Y12" s="86">
        <v>389802.6</v>
      </c>
      <c r="Z12" s="86">
        <v>389802.6</v>
      </c>
      <c r="AA12" s="87"/>
      <c r="AC12" s="83" t="s">
        <v>36</v>
      </c>
      <c r="AD12" s="84"/>
      <c r="AE12" s="85">
        <v>0</v>
      </c>
      <c r="AF12" s="86">
        <v>0</v>
      </c>
      <c r="AG12" s="86">
        <v>389802.6</v>
      </c>
      <c r="AH12" s="86">
        <v>389802.6</v>
      </c>
      <c r="AI12" s="86">
        <v>389802.6</v>
      </c>
      <c r="AJ12" s="86">
        <v>389802.6</v>
      </c>
      <c r="AK12" s="86">
        <v>389802.6</v>
      </c>
      <c r="AL12" s="86">
        <v>389802.6</v>
      </c>
      <c r="AM12" s="86">
        <v>389802.6</v>
      </c>
      <c r="AN12" s="86">
        <v>389802.6</v>
      </c>
      <c r="AO12" s="87"/>
      <c r="AQ12" s="83" t="s">
        <v>36</v>
      </c>
      <c r="AR12" s="84"/>
      <c r="AS12" s="85">
        <v>0</v>
      </c>
      <c r="AT12" s="86">
        <v>0</v>
      </c>
      <c r="AU12" s="86">
        <v>389802.6</v>
      </c>
      <c r="AV12" s="86">
        <v>389802.6</v>
      </c>
      <c r="AW12" s="86">
        <v>389802.6</v>
      </c>
      <c r="AX12" s="86">
        <v>389802.6</v>
      </c>
      <c r="AY12" s="86">
        <v>389802.6</v>
      </c>
      <c r="AZ12" s="86">
        <v>389802.6</v>
      </c>
      <c r="BA12" s="86">
        <v>389802.6</v>
      </c>
      <c r="BB12" s="86">
        <v>389802.6</v>
      </c>
      <c r="BC12" s="87"/>
      <c r="BE12" s="83" t="s">
        <v>36</v>
      </c>
      <c r="BF12" s="84"/>
      <c r="BG12" s="85">
        <v>0</v>
      </c>
      <c r="BH12" s="86">
        <v>0</v>
      </c>
      <c r="BI12" s="86">
        <v>389802.6</v>
      </c>
      <c r="BJ12" s="86">
        <v>389802.6</v>
      </c>
      <c r="BK12" s="86">
        <v>389802.6</v>
      </c>
      <c r="BL12" s="86">
        <v>389802.6</v>
      </c>
      <c r="BM12" s="86">
        <v>389802.6</v>
      </c>
      <c r="BN12" s="86">
        <v>389802.6</v>
      </c>
      <c r="BO12" s="86">
        <v>389802.6</v>
      </c>
      <c r="BP12" s="86">
        <v>389802.6</v>
      </c>
      <c r="BQ12" s="87"/>
      <c r="BS12" s="83" t="s">
        <v>36</v>
      </c>
      <c r="BT12" s="84"/>
      <c r="BU12" s="85">
        <v>0</v>
      </c>
      <c r="BV12" s="86">
        <v>0</v>
      </c>
      <c r="BW12" s="86">
        <v>389802.6</v>
      </c>
      <c r="BX12" s="86">
        <v>389802.6</v>
      </c>
      <c r="BY12" s="86">
        <v>389802.6</v>
      </c>
      <c r="BZ12" s="86">
        <v>389802.6</v>
      </c>
      <c r="CA12" s="86">
        <v>389802.6</v>
      </c>
      <c r="CB12" s="86">
        <v>389802.6</v>
      </c>
      <c r="CC12" s="86">
        <v>389802.6</v>
      </c>
      <c r="CD12" s="86">
        <v>389802.6</v>
      </c>
      <c r="CE12" s="87"/>
      <c r="CG12" s="83" t="s">
        <v>36</v>
      </c>
      <c r="CH12" s="84"/>
      <c r="CI12" s="85">
        <v>0</v>
      </c>
      <c r="CJ12" s="86">
        <v>0</v>
      </c>
      <c r="CK12" s="86">
        <v>389802.6</v>
      </c>
      <c r="CL12" s="86">
        <v>389802.6</v>
      </c>
      <c r="CM12" s="86">
        <v>389802.6</v>
      </c>
      <c r="CN12" s="86">
        <v>389802.6</v>
      </c>
      <c r="CO12" s="86">
        <v>389802.6</v>
      </c>
      <c r="CP12" s="86">
        <v>389802.6</v>
      </c>
      <c r="CQ12" s="86">
        <v>389802.6</v>
      </c>
      <c r="CR12" s="86">
        <v>389802.6</v>
      </c>
      <c r="CS12" s="87"/>
      <c r="CU12" s="83" t="s">
        <v>36</v>
      </c>
      <c r="CV12" s="84"/>
      <c r="CW12" s="85">
        <v>0</v>
      </c>
      <c r="CX12" s="86">
        <v>0</v>
      </c>
      <c r="CY12" s="86">
        <v>389802.6</v>
      </c>
      <c r="CZ12" s="86">
        <v>389802.6</v>
      </c>
      <c r="DA12" s="86">
        <v>389802.6</v>
      </c>
      <c r="DB12" s="86">
        <v>389802.6</v>
      </c>
      <c r="DC12" s="86">
        <v>389802.6</v>
      </c>
      <c r="DD12" s="86">
        <v>389802.6</v>
      </c>
      <c r="DE12" s="86">
        <v>389802.6</v>
      </c>
      <c r="DF12" s="86">
        <v>389802.6</v>
      </c>
      <c r="DG12" s="87"/>
      <c r="DI12" s="83" t="s">
        <v>36</v>
      </c>
      <c r="DJ12" s="84"/>
      <c r="DK12" s="85">
        <v>0</v>
      </c>
      <c r="DL12" s="86">
        <v>0</v>
      </c>
      <c r="DM12" s="86">
        <v>389802.6</v>
      </c>
      <c r="DN12" s="86">
        <v>389802.6</v>
      </c>
      <c r="DO12" s="86">
        <v>389802.6</v>
      </c>
      <c r="DP12" s="86">
        <v>389802.6</v>
      </c>
      <c r="DQ12" s="86">
        <v>389802.6</v>
      </c>
      <c r="DR12" s="86">
        <v>389802.6</v>
      </c>
      <c r="DS12" s="86">
        <v>389802.6</v>
      </c>
      <c r="DT12" s="86">
        <v>389802.6</v>
      </c>
      <c r="DU12" s="87"/>
    </row>
    <row r="13" spans="1:125" ht="12.75">
      <c r="A13" s="66"/>
      <c r="B13" s="54"/>
      <c r="C13" s="88"/>
      <c r="D13" s="68"/>
      <c r="E13" s="68"/>
      <c r="F13" s="68"/>
      <c r="G13" s="68"/>
      <c r="H13" s="68"/>
      <c r="I13" s="68"/>
      <c r="J13" s="68"/>
      <c r="K13" s="68"/>
      <c r="L13" s="68"/>
      <c r="M13" s="65"/>
      <c r="N13" s="37"/>
      <c r="O13" s="66"/>
      <c r="P13" s="54"/>
      <c r="Q13" s="88"/>
      <c r="R13" s="68"/>
      <c r="S13" s="68"/>
      <c r="T13" s="68"/>
      <c r="U13" s="68"/>
      <c r="V13" s="68"/>
      <c r="W13" s="68"/>
      <c r="X13" s="68"/>
      <c r="Y13" s="68"/>
      <c r="Z13" s="68"/>
      <c r="AA13" s="65"/>
      <c r="AC13" s="66"/>
      <c r="AD13" s="54"/>
      <c r="AE13" s="88"/>
      <c r="AF13" s="68"/>
      <c r="AG13" s="68"/>
      <c r="AH13" s="68"/>
      <c r="AI13" s="68"/>
      <c r="AJ13" s="68"/>
      <c r="AK13" s="68"/>
      <c r="AL13" s="68"/>
      <c r="AM13" s="68"/>
      <c r="AN13" s="68"/>
      <c r="AO13" s="65"/>
      <c r="AQ13" s="66"/>
      <c r="AR13" s="54"/>
      <c r="AS13" s="88"/>
      <c r="AT13" s="68"/>
      <c r="AU13" s="68"/>
      <c r="AV13" s="68"/>
      <c r="AW13" s="68"/>
      <c r="AX13" s="68"/>
      <c r="AY13" s="68"/>
      <c r="AZ13" s="68"/>
      <c r="BA13" s="68"/>
      <c r="BB13" s="68"/>
      <c r="BC13" s="65"/>
      <c r="BE13" s="66"/>
      <c r="BF13" s="54"/>
      <c r="BG13" s="88"/>
      <c r="BH13" s="68"/>
      <c r="BI13" s="68"/>
      <c r="BJ13" s="68"/>
      <c r="BK13" s="68"/>
      <c r="BL13" s="68"/>
      <c r="BM13" s="68"/>
      <c r="BN13" s="68"/>
      <c r="BO13" s="68"/>
      <c r="BP13" s="68"/>
      <c r="BQ13" s="65"/>
      <c r="BS13" s="66"/>
      <c r="BT13" s="54"/>
      <c r="BU13" s="88"/>
      <c r="BV13" s="68"/>
      <c r="BW13" s="68"/>
      <c r="BX13" s="68"/>
      <c r="BY13" s="68"/>
      <c r="BZ13" s="68"/>
      <c r="CA13" s="68"/>
      <c r="CB13" s="68"/>
      <c r="CC13" s="68"/>
      <c r="CD13" s="68"/>
      <c r="CE13" s="65"/>
      <c r="CG13" s="66"/>
      <c r="CH13" s="54"/>
      <c r="CI13" s="88"/>
      <c r="CJ13" s="68"/>
      <c r="CK13" s="68"/>
      <c r="CL13" s="68"/>
      <c r="CM13" s="68"/>
      <c r="CN13" s="68"/>
      <c r="CO13" s="68"/>
      <c r="CP13" s="68"/>
      <c r="CQ13" s="68"/>
      <c r="CR13" s="68"/>
      <c r="CS13" s="65"/>
      <c r="CU13" s="66"/>
      <c r="CV13" s="54"/>
      <c r="CW13" s="88"/>
      <c r="CX13" s="68"/>
      <c r="CY13" s="68"/>
      <c r="CZ13" s="68"/>
      <c r="DA13" s="68"/>
      <c r="DB13" s="68"/>
      <c r="DC13" s="68"/>
      <c r="DD13" s="68"/>
      <c r="DE13" s="68"/>
      <c r="DF13" s="68"/>
      <c r="DG13" s="65"/>
      <c r="DI13" s="66"/>
      <c r="DJ13" s="54"/>
      <c r="DK13" s="88"/>
      <c r="DL13" s="68"/>
      <c r="DM13" s="68"/>
      <c r="DN13" s="68"/>
      <c r="DO13" s="68"/>
      <c r="DP13" s="68"/>
      <c r="DQ13" s="68"/>
      <c r="DR13" s="68"/>
      <c r="DS13" s="68"/>
      <c r="DT13" s="68"/>
      <c r="DU13" s="65"/>
    </row>
    <row r="14" spans="1:125" ht="12.75">
      <c r="A14" s="69" t="s">
        <v>37</v>
      </c>
      <c r="B14" s="89"/>
      <c r="C14" s="90">
        <v>135367</v>
      </c>
      <c r="D14" s="91">
        <v>148338</v>
      </c>
      <c r="E14" s="91">
        <v>141505</v>
      </c>
      <c r="F14" s="91">
        <v>131027</v>
      </c>
      <c r="G14" s="91">
        <v>121355</v>
      </c>
      <c r="H14" s="91">
        <v>112426</v>
      </c>
      <c r="I14" s="91">
        <v>104183</v>
      </c>
      <c r="J14" s="91">
        <v>96575</v>
      </c>
      <c r="K14" s="91">
        <v>89551</v>
      </c>
      <c r="L14" s="91">
        <v>83067</v>
      </c>
      <c r="M14" s="74"/>
      <c r="N14" s="75"/>
      <c r="O14" s="69" t="s">
        <v>37</v>
      </c>
      <c r="P14" s="89"/>
      <c r="Q14" s="90">
        <v>135367</v>
      </c>
      <c r="R14" s="91">
        <v>148338</v>
      </c>
      <c r="S14" s="91">
        <v>141505</v>
      </c>
      <c r="T14" s="91">
        <v>131027</v>
      </c>
      <c r="U14" s="91">
        <v>121355</v>
      </c>
      <c r="V14" s="91">
        <v>112426</v>
      </c>
      <c r="W14" s="91">
        <v>104183</v>
      </c>
      <c r="X14" s="91">
        <v>96575</v>
      </c>
      <c r="Y14" s="91">
        <v>89551</v>
      </c>
      <c r="Z14" s="91">
        <v>83067</v>
      </c>
      <c r="AA14" s="74"/>
      <c r="AC14" s="69" t="s">
        <v>37</v>
      </c>
      <c r="AD14" s="89"/>
      <c r="AE14" s="90">
        <v>135367</v>
      </c>
      <c r="AF14" s="91">
        <v>148338</v>
      </c>
      <c r="AG14" s="91">
        <v>141505</v>
      </c>
      <c r="AH14" s="91">
        <v>131027</v>
      </c>
      <c r="AI14" s="91">
        <v>121355</v>
      </c>
      <c r="AJ14" s="91">
        <v>112426</v>
      </c>
      <c r="AK14" s="91">
        <v>104183</v>
      </c>
      <c r="AL14" s="91">
        <v>96575</v>
      </c>
      <c r="AM14" s="91">
        <v>89551</v>
      </c>
      <c r="AN14" s="91">
        <v>83067</v>
      </c>
      <c r="AO14" s="74"/>
      <c r="AQ14" s="69" t="s">
        <v>37</v>
      </c>
      <c r="AR14" s="89"/>
      <c r="AS14" s="90">
        <v>135367</v>
      </c>
      <c r="AT14" s="91">
        <v>148338</v>
      </c>
      <c r="AU14" s="91">
        <v>141505</v>
      </c>
      <c r="AV14" s="91">
        <v>131027</v>
      </c>
      <c r="AW14" s="91">
        <v>121355</v>
      </c>
      <c r="AX14" s="91">
        <v>112426</v>
      </c>
      <c r="AY14" s="91">
        <v>104183</v>
      </c>
      <c r="AZ14" s="91">
        <v>96575</v>
      </c>
      <c r="BA14" s="91">
        <v>89551</v>
      </c>
      <c r="BB14" s="91">
        <v>83067</v>
      </c>
      <c r="BC14" s="74"/>
      <c r="BE14" s="69" t="s">
        <v>37</v>
      </c>
      <c r="BF14" s="89"/>
      <c r="BG14" s="90">
        <v>135367</v>
      </c>
      <c r="BH14" s="91">
        <v>148338</v>
      </c>
      <c r="BI14" s="91">
        <v>141505</v>
      </c>
      <c r="BJ14" s="91">
        <v>131027</v>
      </c>
      <c r="BK14" s="91">
        <v>121355</v>
      </c>
      <c r="BL14" s="91">
        <v>112426</v>
      </c>
      <c r="BM14" s="91">
        <v>104183</v>
      </c>
      <c r="BN14" s="91">
        <v>96575</v>
      </c>
      <c r="BO14" s="91">
        <v>89551</v>
      </c>
      <c r="BP14" s="91">
        <v>83067</v>
      </c>
      <c r="BQ14" s="74"/>
      <c r="BS14" s="69" t="s">
        <v>37</v>
      </c>
      <c r="BT14" s="89"/>
      <c r="BU14" s="90">
        <v>135367</v>
      </c>
      <c r="BV14" s="91">
        <v>148338</v>
      </c>
      <c r="BW14" s="91">
        <v>141505</v>
      </c>
      <c r="BX14" s="91">
        <v>131027</v>
      </c>
      <c r="BY14" s="91">
        <v>121355</v>
      </c>
      <c r="BZ14" s="91">
        <v>112426</v>
      </c>
      <c r="CA14" s="91">
        <v>104183</v>
      </c>
      <c r="CB14" s="91">
        <v>96575</v>
      </c>
      <c r="CC14" s="91">
        <v>89551</v>
      </c>
      <c r="CD14" s="91">
        <v>83067</v>
      </c>
      <c r="CE14" s="74"/>
      <c r="CG14" s="69" t="s">
        <v>37</v>
      </c>
      <c r="CH14" s="89"/>
      <c r="CI14" s="90">
        <v>135367</v>
      </c>
      <c r="CJ14" s="91">
        <v>148338</v>
      </c>
      <c r="CK14" s="91">
        <v>141505</v>
      </c>
      <c r="CL14" s="91">
        <v>131027</v>
      </c>
      <c r="CM14" s="91">
        <v>121355</v>
      </c>
      <c r="CN14" s="91">
        <v>112426</v>
      </c>
      <c r="CO14" s="91">
        <v>104183</v>
      </c>
      <c r="CP14" s="91">
        <v>96575</v>
      </c>
      <c r="CQ14" s="91">
        <v>89551</v>
      </c>
      <c r="CR14" s="91">
        <v>83067</v>
      </c>
      <c r="CS14" s="74"/>
      <c r="CU14" s="69" t="s">
        <v>37</v>
      </c>
      <c r="CV14" s="89"/>
      <c r="CW14" s="90">
        <v>135367</v>
      </c>
      <c r="CX14" s="91">
        <v>148338</v>
      </c>
      <c r="CY14" s="91">
        <v>141505</v>
      </c>
      <c r="CZ14" s="91">
        <v>131027</v>
      </c>
      <c r="DA14" s="91">
        <v>121355</v>
      </c>
      <c r="DB14" s="91">
        <v>112426</v>
      </c>
      <c r="DC14" s="91">
        <v>104183</v>
      </c>
      <c r="DD14" s="91">
        <v>96575</v>
      </c>
      <c r="DE14" s="91">
        <v>89551</v>
      </c>
      <c r="DF14" s="91">
        <v>83067</v>
      </c>
      <c r="DG14" s="74"/>
      <c r="DI14" s="69" t="s">
        <v>37</v>
      </c>
      <c r="DJ14" s="89"/>
      <c r="DK14" s="90">
        <v>135367</v>
      </c>
      <c r="DL14" s="91">
        <v>148338</v>
      </c>
      <c r="DM14" s="91">
        <v>141505</v>
      </c>
      <c r="DN14" s="91">
        <v>131027</v>
      </c>
      <c r="DO14" s="91">
        <v>121355</v>
      </c>
      <c r="DP14" s="91">
        <v>112426</v>
      </c>
      <c r="DQ14" s="91">
        <v>104183</v>
      </c>
      <c r="DR14" s="91">
        <v>96575</v>
      </c>
      <c r="DS14" s="91">
        <v>89551</v>
      </c>
      <c r="DT14" s="91">
        <v>83067</v>
      </c>
      <c r="DU14" s="74"/>
    </row>
    <row r="15" spans="1:125" ht="12.75">
      <c r="A15" s="77" t="s">
        <v>38</v>
      </c>
      <c r="B15" s="92"/>
      <c r="C15" s="93">
        <v>0</v>
      </c>
      <c r="D15" s="94">
        <f aca="true" t="shared" si="3" ref="D15:L15">C15</f>
        <v>0</v>
      </c>
      <c r="E15" s="94">
        <f t="shared" si="3"/>
        <v>0</v>
      </c>
      <c r="F15" s="94">
        <f t="shared" si="3"/>
        <v>0</v>
      </c>
      <c r="G15" s="94">
        <f t="shared" si="3"/>
        <v>0</v>
      </c>
      <c r="H15" s="94">
        <f t="shared" si="3"/>
        <v>0</v>
      </c>
      <c r="I15" s="94">
        <f t="shared" si="3"/>
        <v>0</v>
      </c>
      <c r="J15" s="94">
        <f t="shared" si="3"/>
        <v>0</v>
      </c>
      <c r="K15" s="94">
        <f t="shared" si="3"/>
        <v>0</v>
      </c>
      <c r="L15" s="94">
        <f t="shared" si="3"/>
        <v>0</v>
      </c>
      <c r="M15" s="95"/>
      <c r="N15" s="75"/>
      <c r="O15" s="77" t="s">
        <v>38</v>
      </c>
      <c r="P15" s="92"/>
      <c r="Q15" s="93">
        <v>0</v>
      </c>
      <c r="R15" s="94">
        <v>0</v>
      </c>
      <c r="S15" s="94">
        <v>0</v>
      </c>
      <c r="T15" s="94">
        <v>0</v>
      </c>
      <c r="U15" s="94">
        <v>0</v>
      </c>
      <c r="V15" s="94">
        <v>0</v>
      </c>
      <c r="W15" s="94">
        <v>0</v>
      </c>
      <c r="X15" s="94">
        <v>0</v>
      </c>
      <c r="Y15" s="94">
        <v>0</v>
      </c>
      <c r="Z15" s="94">
        <v>0</v>
      </c>
      <c r="AA15" s="95"/>
      <c r="AC15" s="77" t="s">
        <v>38</v>
      </c>
      <c r="AD15" s="92"/>
      <c r="AE15" s="93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4">
        <v>0</v>
      </c>
      <c r="AN15" s="94">
        <v>0</v>
      </c>
      <c r="AO15" s="95"/>
      <c r="AQ15" s="77" t="s">
        <v>38</v>
      </c>
      <c r="AR15" s="92"/>
      <c r="AS15" s="93">
        <v>0</v>
      </c>
      <c r="AT15" s="94">
        <v>0</v>
      </c>
      <c r="AU15" s="94">
        <v>0</v>
      </c>
      <c r="AV15" s="94">
        <v>0</v>
      </c>
      <c r="AW15" s="94">
        <v>0</v>
      </c>
      <c r="AX15" s="94">
        <v>0</v>
      </c>
      <c r="AY15" s="94">
        <v>0</v>
      </c>
      <c r="AZ15" s="94">
        <v>0</v>
      </c>
      <c r="BA15" s="94">
        <v>0</v>
      </c>
      <c r="BB15" s="94">
        <v>0</v>
      </c>
      <c r="BC15" s="95"/>
      <c r="BE15" s="77" t="s">
        <v>38</v>
      </c>
      <c r="BF15" s="92"/>
      <c r="BG15" s="93">
        <v>0</v>
      </c>
      <c r="BH15" s="94">
        <v>0</v>
      </c>
      <c r="BI15" s="94">
        <v>0</v>
      </c>
      <c r="BJ15" s="94">
        <v>0</v>
      </c>
      <c r="BK15" s="94">
        <v>0</v>
      </c>
      <c r="BL15" s="94">
        <v>0</v>
      </c>
      <c r="BM15" s="94">
        <v>0</v>
      </c>
      <c r="BN15" s="94">
        <v>0</v>
      </c>
      <c r="BO15" s="94">
        <v>0</v>
      </c>
      <c r="BP15" s="94">
        <v>0</v>
      </c>
      <c r="BQ15" s="95"/>
      <c r="BS15" s="77" t="s">
        <v>38</v>
      </c>
      <c r="BT15" s="92"/>
      <c r="BU15" s="93">
        <v>0</v>
      </c>
      <c r="BV15" s="94">
        <v>0</v>
      </c>
      <c r="BW15" s="94">
        <v>0</v>
      </c>
      <c r="BX15" s="94">
        <v>0</v>
      </c>
      <c r="BY15" s="94">
        <v>0</v>
      </c>
      <c r="BZ15" s="94">
        <v>0</v>
      </c>
      <c r="CA15" s="94">
        <v>0</v>
      </c>
      <c r="CB15" s="94">
        <v>0</v>
      </c>
      <c r="CC15" s="94">
        <v>0</v>
      </c>
      <c r="CD15" s="94">
        <v>0</v>
      </c>
      <c r="CE15" s="95"/>
      <c r="CG15" s="77" t="s">
        <v>38</v>
      </c>
      <c r="CH15" s="92"/>
      <c r="CI15" s="93">
        <v>0</v>
      </c>
      <c r="CJ15" s="94">
        <v>0</v>
      </c>
      <c r="CK15" s="94">
        <v>0</v>
      </c>
      <c r="CL15" s="94">
        <v>0</v>
      </c>
      <c r="CM15" s="94">
        <v>0</v>
      </c>
      <c r="CN15" s="94">
        <v>0</v>
      </c>
      <c r="CO15" s="94">
        <v>0</v>
      </c>
      <c r="CP15" s="94">
        <v>0</v>
      </c>
      <c r="CQ15" s="94">
        <v>0</v>
      </c>
      <c r="CR15" s="94">
        <v>0</v>
      </c>
      <c r="CS15" s="95"/>
      <c r="CU15" s="77" t="s">
        <v>38</v>
      </c>
      <c r="CV15" s="92"/>
      <c r="CW15" s="93">
        <v>0</v>
      </c>
      <c r="CX15" s="94">
        <v>0</v>
      </c>
      <c r="CY15" s="94">
        <v>0</v>
      </c>
      <c r="CZ15" s="94">
        <v>0</v>
      </c>
      <c r="DA15" s="94">
        <v>0</v>
      </c>
      <c r="DB15" s="94">
        <v>0</v>
      </c>
      <c r="DC15" s="94">
        <v>0</v>
      </c>
      <c r="DD15" s="94">
        <v>0</v>
      </c>
      <c r="DE15" s="94">
        <v>0</v>
      </c>
      <c r="DF15" s="94">
        <v>0</v>
      </c>
      <c r="DG15" s="95"/>
      <c r="DI15" s="77" t="s">
        <v>38</v>
      </c>
      <c r="DJ15" s="92"/>
      <c r="DK15" s="93">
        <v>0</v>
      </c>
      <c r="DL15" s="94">
        <v>0</v>
      </c>
      <c r="DM15" s="94">
        <v>0</v>
      </c>
      <c r="DN15" s="94">
        <v>0</v>
      </c>
      <c r="DO15" s="94">
        <v>0</v>
      </c>
      <c r="DP15" s="94">
        <v>0</v>
      </c>
      <c r="DQ15" s="94">
        <v>0</v>
      </c>
      <c r="DR15" s="94">
        <v>0</v>
      </c>
      <c r="DS15" s="94">
        <v>0</v>
      </c>
      <c r="DT15" s="94">
        <v>0</v>
      </c>
      <c r="DU15" s="95"/>
    </row>
    <row r="16" spans="1:125" ht="12.75">
      <c r="A16" s="83" t="s">
        <v>39</v>
      </c>
      <c r="B16" s="96"/>
      <c r="C16" s="97">
        <f aca="true" t="shared" si="4" ref="C16:L16">(C15*C14)*C6/12</f>
        <v>0</v>
      </c>
      <c r="D16" s="98">
        <f t="shared" si="4"/>
        <v>0</v>
      </c>
      <c r="E16" s="98">
        <f t="shared" si="4"/>
        <v>0</v>
      </c>
      <c r="F16" s="98">
        <f t="shared" si="4"/>
        <v>0</v>
      </c>
      <c r="G16" s="98">
        <f t="shared" si="4"/>
        <v>0</v>
      </c>
      <c r="H16" s="98">
        <f t="shared" si="4"/>
        <v>0</v>
      </c>
      <c r="I16" s="98">
        <f t="shared" si="4"/>
        <v>0</v>
      </c>
      <c r="J16" s="98">
        <f t="shared" si="4"/>
        <v>0</v>
      </c>
      <c r="K16" s="98">
        <f t="shared" si="4"/>
        <v>0</v>
      </c>
      <c r="L16" s="98">
        <f t="shared" si="4"/>
        <v>0</v>
      </c>
      <c r="M16" s="87"/>
      <c r="N16" s="56"/>
      <c r="O16" s="83" t="s">
        <v>39</v>
      </c>
      <c r="P16" s="96"/>
      <c r="Q16" s="97">
        <v>0</v>
      </c>
      <c r="R16" s="98">
        <v>0</v>
      </c>
      <c r="S16" s="98">
        <v>0</v>
      </c>
      <c r="T16" s="98">
        <v>0</v>
      </c>
      <c r="U16" s="98">
        <v>0</v>
      </c>
      <c r="V16" s="98">
        <v>0</v>
      </c>
      <c r="W16" s="98">
        <v>0</v>
      </c>
      <c r="X16" s="98">
        <v>0</v>
      </c>
      <c r="Y16" s="98">
        <v>0</v>
      </c>
      <c r="Z16" s="98">
        <v>0</v>
      </c>
      <c r="AA16" s="87"/>
      <c r="AC16" s="83" t="s">
        <v>39</v>
      </c>
      <c r="AD16" s="96"/>
      <c r="AE16" s="97">
        <v>0</v>
      </c>
      <c r="AF16" s="98">
        <v>0</v>
      </c>
      <c r="AG16" s="98">
        <v>0</v>
      </c>
      <c r="AH16" s="98">
        <v>0</v>
      </c>
      <c r="AI16" s="98">
        <v>0</v>
      </c>
      <c r="AJ16" s="98">
        <v>0</v>
      </c>
      <c r="AK16" s="98">
        <v>0</v>
      </c>
      <c r="AL16" s="98">
        <v>0</v>
      </c>
      <c r="AM16" s="98">
        <v>0</v>
      </c>
      <c r="AN16" s="98">
        <v>0</v>
      </c>
      <c r="AO16" s="87"/>
      <c r="AQ16" s="83" t="s">
        <v>39</v>
      </c>
      <c r="AR16" s="96"/>
      <c r="AS16" s="97">
        <v>0</v>
      </c>
      <c r="AT16" s="98">
        <v>0</v>
      </c>
      <c r="AU16" s="98">
        <v>0</v>
      </c>
      <c r="AV16" s="98">
        <v>0</v>
      </c>
      <c r="AW16" s="98">
        <v>0</v>
      </c>
      <c r="AX16" s="98">
        <v>0</v>
      </c>
      <c r="AY16" s="98">
        <v>0</v>
      </c>
      <c r="AZ16" s="98">
        <v>0</v>
      </c>
      <c r="BA16" s="98">
        <v>0</v>
      </c>
      <c r="BB16" s="98">
        <v>0</v>
      </c>
      <c r="BC16" s="87"/>
      <c r="BE16" s="83" t="s">
        <v>39</v>
      </c>
      <c r="BF16" s="96"/>
      <c r="BG16" s="97">
        <v>0</v>
      </c>
      <c r="BH16" s="98">
        <v>0</v>
      </c>
      <c r="BI16" s="98">
        <v>0</v>
      </c>
      <c r="BJ16" s="98">
        <v>0</v>
      </c>
      <c r="BK16" s="98">
        <v>0</v>
      </c>
      <c r="BL16" s="98">
        <v>0</v>
      </c>
      <c r="BM16" s="98">
        <v>0</v>
      </c>
      <c r="BN16" s="98">
        <v>0</v>
      </c>
      <c r="BO16" s="98">
        <v>0</v>
      </c>
      <c r="BP16" s="98">
        <v>0</v>
      </c>
      <c r="BQ16" s="87"/>
      <c r="BS16" s="83" t="s">
        <v>39</v>
      </c>
      <c r="BT16" s="96"/>
      <c r="BU16" s="97">
        <v>0</v>
      </c>
      <c r="BV16" s="98">
        <v>0</v>
      </c>
      <c r="BW16" s="98">
        <v>0</v>
      </c>
      <c r="BX16" s="98">
        <v>0</v>
      </c>
      <c r="BY16" s="98">
        <v>0</v>
      </c>
      <c r="BZ16" s="98">
        <v>0</v>
      </c>
      <c r="CA16" s="98">
        <v>0</v>
      </c>
      <c r="CB16" s="98">
        <v>0</v>
      </c>
      <c r="CC16" s="98">
        <v>0</v>
      </c>
      <c r="CD16" s="98">
        <v>0</v>
      </c>
      <c r="CE16" s="87"/>
      <c r="CG16" s="83" t="s">
        <v>39</v>
      </c>
      <c r="CH16" s="96"/>
      <c r="CI16" s="97">
        <v>0</v>
      </c>
      <c r="CJ16" s="98">
        <v>0</v>
      </c>
      <c r="CK16" s="98">
        <v>0</v>
      </c>
      <c r="CL16" s="98">
        <v>0</v>
      </c>
      <c r="CM16" s="98">
        <v>0</v>
      </c>
      <c r="CN16" s="98">
        <v>0</v>
      </c>
      <c r="CO16" s="98">
        <v>0</v>
      </c>
      <c r="CP16" s="98">
        <v>0</v>
      </c>
      <c r="CQ16" s="98">
        <v>0</v>
      </c>
      <c r="CR16" s="98">
        <v>0</v>
      </c>
      <c r="CS16" s="87"/>
      <c r="CU16" s="83" t="s">
        <v>39</v>
      </c>
      <c r="CV16" s="96"/>
      <c r="CW16" s="97">
        <v>0</v>
      </c>
      <c r="CX16" s="98">
        <v>0</v>
      </c>
      <c r="CY16" s="98">
        <v>0</v>
      </c>
      <c r="CZ16" s="98">
        <v>0</v>
      </c>
      <c r="DA16" s="98">
        <v>0</v>
      </c>
      <c r="DB16" s="98">
        <v>0</v>
      </c>
      <c r="DC16" s="98">
        <v>0</v>
      </c>
      <c r="DD16" s="98">
        <v>0</v>
      </c>
      <c r="DE16" s="98">
        <v>0</v>
      </c>
      <c r="DF16" s="98">
        <v>0</v>
      </c>
      <c r="DG16" s="87"/>
      <c r="DI16" s="83" t="s">
        <v>39</v>
      </c>
      <c r="DJ16" s="96"/>
      <c r="DK16" s="97">
        <v>0</v>
      </c>
      <c r="DL16" s="98">
        <v>0</v>
      </c>
      <c r="DM16" s="98">
        <v>0</v>
      </c>
      <c r="DN16" s="98">
        <v>0</v>
      </c>
      <c r="DO16" s="98">
        <v>0</v>
      </c>
      <c r="DP16" s="98">
        <v>0</v>
      </c>
      <c r="DQ16" s="98">
        <v>0</v>
      </c>
      <c r="DR16" s="98">
        <v>0</v>
      </c>
      <c r="DS16" s="98">
        <v>0</v>
      </c>
      <c r="DT16" s="98">
        <v>0</v>
      </c>
      <c r="DU16" s="87"/>
    </row>
    <row r="17" spans="1:125" ht="12.75">
      <c r="A17" s="99" t="s">
        <v>40</v>
      </c>
      <c r="B17" s="67"/>
      <c r="C17" s="100">
        <f aca="true" t="shared" si="5" ref="C17:L17">C12+C16</f>
        <v>0</v>
      </c>
      <c r="D17" s="100">
        <f t="shared" si="5"/>
        <v>0</v>
      </c>
      <c r="E17" s="100">
        <f t="shared" si="5"/>
        <v>389802.5999999999</v>
      </c>
      <c r="F17" s="100">
        <f t="shared" si="5"/>
        <v>389802.5999999999</v>
      </c>
      <c r="G17" s="100">
        <f t="shared" si="5"/>
        <v>389802.5999999999</v>
      </c>
      <c r="H17" s="100">
        <f t="shared" si="5"/>
        <v>389802.5999999999</v>
      </c>
      <c r="I17" s="100">
        <f t="shared" si="5"/>
        <v>389802.5999999999</v>
      </c>
      <c r="J17" s="100">
        <f t="shared" si="5"/>
        <v>389802.5999999999</v>
      </c>
      <c r="K17" s="100">
        <f t="shared" si="5"/>
        <v>389802.5999999999</v>
      </c>
      <c r="L17" s="100">
        <f t="shared" si="5"/>
        <v>389802.5999999999</v>
      </c>
      <c r="M17" s="101"/>
      <c r="N17" s="37"/>
      <c r="O17" s="99" t="s">
        <v>40</v>
      </c>
      <c r="P17" s="67"/>
      <c r="Q17" s="100">
        <v>0</v>
      </c>
      <c r="R17" s="100">
        <v>0</v>
      </c>
      <c r="S17" s="100">
        <v>389802.6</v>
      </c>
      <c r="T17" s="100">
        <v>389802.6</v>
      </c>
      <c r="U17" s="100">
        <v>389802.6</v>
      </c>
      <c r="V17" s="100">
        <v>389802.6</v>
      </c>
      <c r="W17" s="100">
        <v>389802.6</v>
      </c>
      <c r="X17" s="100">
        <v>389802.6</v>
      </c>
      <c r="Y17" s="100">
        <v>389802.6</v>
      </c>
      <c r="Z17" s="100">
        <v>389802.6</v>
      </c>
      <c r="AA17" s="101"/>
      <c r="AC17" s="99" t="s">
        <v>40</v>
      </c>
      <c r="AD17" s="67"/>
      <c r="AE17" s="100">
        <v>0</v>
      </c>
      <c r="AF17" s="100">
        <v>0</v>
      </c>
      <c r="AG17" s="100">
        <v>389802.6</v>
      </c>
      <c r="AH17" s="100">
        <v>389802.6</v>
      </c>
      <c r="AI17" s="100">
        <v>389802.6</v>
      </c>
      <c r="AJ17" s="100">
        <v>389802.6</v>
      </c>
      <c r="AK17" s="100">
        <v>389802.6</v>
      </c>
      <c r="AL17" s="100">
        <v>389802.6</v>
      </c>
      <c r="AM17" s="100">
        <v>389802.6</v>
      </c>
      <c r="AN17" s="100">
        <v>389802.6</v>
      </c>
      <c r="AO17" s="101"/>
      <c r="AQ17" s="99" t="s">
        <v>40</v>
      </c>
      <c r="AR17" s="67"/>
      <c r="AS17" s="100">
        <v>0</v>
      </c>
      <c r="AT17" s="100">
        <v>0</v>
      </c>
      <c r="AU17" s="100">
        <v>389802.6</v>
      </c>
      <c r="AV17" s="100">
        <v>389802.6</v>
      </c>
      <c r="AW17" s="100">
        <v>389802.6</v>
      </c>
      <c r="AX17" s="100">
        <v>389802.6</v>
      </c>
      <c r="AY17" s="100">
        <v>389802.6</v>
      </c>
      <c r="AZ17" s="100">
        <v>389802.6</v>
      </c>
      <c r="BA17" s="100">
        <v>389802.6</v>
      </c>
      <c r="BB17" s="100">
        <v>389802.6</v>
      </c>
      <c r="BC17" s="101"/>
      <c r="BE17" s="99" t="s">
        <v>40</v>
      </c>
      <c r="BF17" s="67"/>
      <c r="BG17" s="100">
        <v>0</v>
      </c>
      <c r="BH17" s="100">
        <v>0</v>
      </c>
      <c r="BI17" s="100">
        <v>389802.6</v>
      </c>
      <c r="BJ17" s="100">
        <v>389802.6</v>
      </c>
      <c r="BK17" s="100">
        <v>389802.6</v>
      </c>
      <c r="BL17" s="100">
        <v>389802.6</v>
      </c>
      <c r="BM17" s="100">
        <v>389802.6</v>
      </c>
      <c r="BN17" s="100">
        <v>389802.6</v>
      </c>
      <c r="BO17" s="100">
        <v>389802.6</v>
      </c>
      <c r="BP17" s="100">
        <v>389802.6</v>
      </c>
      <c r="BQ17" s="101"/>
      <c r="BS17" s="99" t="s">
        <v>40</v>
      </c>
      <c r="BT17" s="67"/>
      <c r="BU17" s="100">
        <v>0</v>
      </c>
      <c r="BV17" s="100">
        <v>0</v>
      </c>
      <c r="BW17" s="100">
        <v>389802.6</v>
      </c>
      <c r="BX17" s="100">
        <v>389802.6</v>
      </c>
      <c r="BY17" s="100">
        <v>389802.6</v>
      </c>
      <c r="BZ17" s="100">
        <v>389802.6</v>
      </c>
      <c r="CA17" s="100">
        <v>389802.6</v>
      </c>
      <c r="CB17" s="100">
        <v>389802.6</v>
      </c>
      <c r="CC17" s="100">
        <v>389802.6</v>
      </c>
      <c r="CD17" s="100">
        <v>389802.6</v>
      </c>
      <c r="CE17" s="101"/>
      <c r="CG17" s="99" t="s">
        <v>40</v>
      </c>
      <c r="CH17" s="67"/>
      <c r="CI17" s="100">
        <v>0</v>
      </c>
      <c r="CJ17" s="100">
        <v>0</v>
      </c>
      <c r="CK17" s="100">
        <v>389802.6</v>
      </c>
      <c r="CL17" s="100">
        <v>389802.6</v>
      </c>
      <c r="CM17" s="100">
        <v>389802.6</v>
      </c>
      <c r="CN17" s="100">
        <v>389802.6</v>
      </c>
      <c r="CO17" s="100">
        <v>389802.6</v>
      </c>
      <c r="CP17" s="100">
        <v>389802.6</v>
      </c>
      <c r="CQ17" s="100">
        <v>389802.6</v>
      </c>
      <c r="CR17" s="100">
        <v>389802.6</v>
      </c>
      <c r="CS17" s="101"/>
      <c r="CU17" s="99" t="s">
        <v>40</v>
      </c>
      <c r="CV17" s="67"/>
      <c r="CW17" s="100">
        <v>0</v>
      </c>
      <c r="CX17" s="100">
        <v>0</v>
      </c>
      <c r="CY17" s="100">
        <v>389802.6</v>
      </c>
      <c r="CZ17" s="100">
        <v>389802.6</v>
      </c>
      <c r="DA17" s="100">
        <v>389802.6</v>
      </c>
      <c r="DB17" s="100">
        <v>389802.6</v>
      </c>
      <c r="DC17" s="100">
        <v>389802.6</v>
      </c>
      <c r="DD17" s="100">
        <v>389802.6</v>
      </c>
      <c r="DE17" s="100">
        <v>389802.6</v>
      </c>
      <c r="DF17" s="100">
        <v>389802.6</v>
      </c>
      <c r="DG17" s="101"/>
      <c r="DI17" s="99" t="s">
        <v>40</v>
      </c>
      <c r="DJ17" s="67"/>
      <c r="DK17" s="100">
        <v>0</v>
      </c>
      <c r="DL17" s="100">
        <v>0</v>
      </c>
      <c r="DM17" s="100">
        <v>389802.6</v>
      </c>
      <c r="DN17" s="100">
        <v>389802.6</v>
      </c>
      <c r="DO17" s="100">
        <v>389802.6</v>
      </c>
      <c r="DP17" s="100">
        <v>389802.6</v>
      </c>
      <c r="DQ17" s="100">
        <v>389802.6</v>
      </c>
      <c r="DR17" s="100">
        <v>389802.6</v>
      </c>
      <c r="DS17" s="100">
        <v>389802.6</v>
      </c>
      <c r="DT17" s="100">
        <v>389802.6</v>
      </c>
      <c r="DU17" s="101"/>
    </row>
    <row r="18" spans="1:125" ht="12.75">
      <c r="A18" s="63"/>
      <c r="B18" s="54"/>
      <c r="C18" s="100"/>
      <c r="D18" s="38"/>
      <c r="E18" s="38"/>
      <c r="F18" s="38"/>
      <c r="G18" s="38"/>
      <c r="H18" s="38"/>
      <c r="I18" s="38"/>
      <c r="J18" s="38"/>
      <c r="K18" s="38"/>
      <c r="L18" s="38"/>
      <c r="M18" s="102"/>
      <c r="N18" s="37"/>
      <c r="O18" s="63"/>
      <c r="P18" s="54"/>
      <c r="Q18" s="100"/>
      <c r="R18" s="38"/>
      <c r="S18" s="38"/>
      <c r="T18" s="38"/>
      <c r="U18" s="38"/>
      <c r="V18" s="38"/>
      <c r="W18" s="38"/>
      <c r="X18" s="38"/>
      <c r="Y18" s="38"/>
      <c r="Z18" s="38"/>
      <c r="AA18" s="102"/>
      <c r="AC18" s="63"/>
      <c r="AD18" s="54"/>
      <c r="AE18" s="100"/>
      <c r="AF18" s="38"/>
      <c r="AG18" s="38"/>
      <c r="AH18" s="38"/>
      <c r="AI18" s="38"/>
      <c r="AJ18" s="38"/>
      <c r="AK18" s="38"/>
      <c r="AL18" s="38"/>
      <c r="AM18" s="38"/>
      <c r="AN18" s="38"/>
      <c r="AO18" s="102"/>
      <c r="AQ18" s="63"/>
      <c r="AR18" s="54"/>
      <c r="AS18" s="100"/>
      <c r="AT18" s="38"/>
      <c r="AU18" s="38"/>
      <c r="AV18" s="38"/>
      <c r="AW18" s="38"/>
      <c r="AX18" s="38"/>
      <c r="AY18" s="38"/>
      <c r="AZ18" s="38"/>
      <c r="BA18" s="38"/>
      <c r="BB18" s="38"/>
      <c r="BC18" s="102"/>
      <c r="BE18" s="63"/>
      <c r="BF18" s="54"/>
      <c r="BG18" s="100"/>
      <c r="BH18" s="38"/>
      <c r="BI18" s="38"/>
      <c r="BJ18" s="38"/>
      <c r="BK18" s="38"/>
      <c r="BL18" s="38"/>
      <c r="BM18" s="38"/>
      <c r="BN18" s="38"/>
      <c r="BO18" s="38"/>
      <c r="BP18" s="38"/>
      <c r="BQ18" s="102"/>
      <c r="BS18" s="63"/>
      <c r="BT18" s="54"/>
      <c r="BU18" s="100"/>
      <c r="BV18" s="38"/>
      <c r="BW18" s="38"/>
      <c r="BX18" s="38"/>
      <c r="BY18" s="38"/>
      <c r="BZ18" s="38"/>
      <c r="CA18" s="38"/>
      <c r="CB18" s="38"/>
      <c r="CC18" s="38"/>
      <c r="CD18" s="38"/>
      <c r="CE18" s="102"/>
      <c r="CG18" s="63"/>
      <c r="CH18" s="54"/>
      <c r="CI18" s="100"/>
      <c r="CJ18" s="38"/>
      <c r="CK18" s="38"/>
      <c r="CL18" s="38"/>
      <c r="CM18" s="38"/>
      <c r="CN18" s="38"/>
      <c r="CO18" s="38"/>
      <c r="CP18" s="38"/>
      <c r="CQ18" s="38"/>
      <c r="CR18" s="38"/>
      <c r="CS18" s="102"/>
      <c r="CU18" s="63"/>
      <c r="CV18" s="54"/>
      <c r="CW18" s="100"/>
      <c r="CX18" s="38"/>
      <c r="CY18" s="38"/>
      <c r="CZ18" s="38"/>
      <c r="DA18" s="38"/>
      <c r="DB18" s="38"/>
      <c r="DC18" s="38"/>
      <c r="DD18" s="38"/>
      <c r="DE18" s="38"/>
      <c r="DF18" s="38"/>
      <c r="DG18" s="102"/>
      <c r="DI18" s="63"/>
      <c r="DJ18" s="54"/>
      <c r="DK18" s="100"/>
      <c r="DL18" s="38"/>
      <c r="DM18" s="38"/>
      <c r="DN18" s="38"/>
      <c r="DO18" s="38"/>
      <c r="DP18" s="38"/>
      <c r="DQ18" s="38"/>
      <c r="DR18" s="38"/>
      <c r="DS18" s="38"/>
      <c r="DT18" s="38"/>
      <c r="DU18" s="102"/>
    </row>
    <row r="19" spans="1:125" ht="12.75">
      <c r="A19" s="66" t="s">
        <v>41</v>
      </c>
      <c r="B19" s="54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102"/>
      <c r="N19" s="37"/>
      <c r="O19" s="66" t="s">
        <v>41</v>
      </c>
      <c r="P19" s="54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102"/>
      <c r="AC19" s="66" t="s">
        <v>41</v>
      </c>
      <c r="AD19" s="54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102"/>
      <c r="AQ19" s="66" t="s">
        <v>41</v>
      </c>
      <c r="AR19" s="54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102"/>
      <c r="BE19" s="66" t="s">
        <v>41</v>
      </c>
      <c r="BF19" s="54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102"/>
      <c r="BS19" s="66" t="s">
        <v>41</v>
      </c>
      <c r="BT19" s="54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102"/>
      <c r="CG19" s="66" t="s">
        <v>41</v>
      </c>
      <c r="CH19" s="54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102"/>
      <c r="CU19" s="66" t="s">
        <v>41</v>
      </c>
      <c r="CV19" s="54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102"/>
      <c r="DI19" s="66" t="s">
        <v>41</v>
      </c>
      <c r="DJ19" s="54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102"/>
    </row>
    <row r="20" spans="1:125" ht="12.75">
      <c r="A20" s="69" t="s">
        <v>42</v>
      </c>
      <c r="B20" s="103"/>
      <c r="C20" s="104">
        <f>'[1]Operational Costs'!C16</f>
        <v>95670</v>
      </c>
      <c r="D20" s="104">
        <f>'[1]Operational Costs'!D16</f>
        <v>95670</v>
      </c>
      <c r="E20" s="104">
        <f>'[1]Operational Costs'!E16</f>
        <v>180670</v>
      </c>
      <c r="F20" s="104">
        <f>'[1]Operational Costs'!F16</f>
        <v>180670</v>
      </c>
      <c r="G20" s="104">
        <f>'[1]Operational Costs'!G16</f>
        <v>180670</v>
      </c>
      <c r="H20" s="104">
        <f>'[1]Operational Costs'!H16</f>
        <v>180670</v>
      </c>
      <c r="I20" s="104">
        <f>'[1]Operational Costs'!I16</f>
        <v>180670</v>
      </c>
      <c r="J20" s="104">
        <f>'[1]Operational Costs'!J16</f>
        <v>180670</v>
      </c>
      <c r="K20" s="104">
        <f>'[1]Operational Costs'!K16</f>
        <v>180670</v>
      </c>
      <c r="L20" s="104">
        <f>'[1]Operational Costs'!L16</f>
        <v>180670</v>
      </c>
      <c r="M20" s="105"/>
      <c r="N20" s="75"/>
      <c r="O20" s="69" t="s">
        <v>42</v>
      </c>
      <c r="P20" s="103"/>
      <c r="Q20" s="104">
        <v>95670</v>
      </c>
      <c r="R20" s="104">
        <v>95670</v>
      </c>
      <c r="S20" s="104">
        <v>180670</v>
      </c>
      <c r="T20" s="104">
        <v>180670</v>
      </c>
      <c r="U20" s="104">
        <v>180670</v>
      </c>
      <c r="V20" s="104">
        <v>180670</v>
      </c>
      <c r="W20" s="104">
        <v>180670</v>
      </c>
      <c r="X20" s="104">
        <v>180670</v>
      </c>
      <c r="Y20" s="104">
        <v>180670</v>
      </c>
      <c r="Z20" s="104">
        <v>180670</v>
      </c>
      <c r="AA20" s="105"/>
      <c r="AC20" s="69" t="s">
        <v>42</v>
      </c>
      <c r="AD20" s="103"/>
      <c r="AE20" s="104">
        <v>95670</v>
      </c>
      <c r="AF20" s="104">
        <v>95670</v>
      </c>
      <c r="AG20" s="104">
        <v>180670</v>
      </c>
      <c r="AH20" s="104">
        <v>180670</v>
      </c>
      <c r="AI20" s="104">
        <v>180670</v>
      </c>
      <c r="AJ20" s="104">
        <v>180670</v>
      </c>
      <c r="AK20" s="104">
        <v>180670</v>
      </c>
      <c r="AL20" s="104">
        <v>180670</v>
      </c>
      <c r="AM20" s="104">
        <v>180670</v>
      </c>
      <c r="AN20" s="104">
        <v>180670</v>
      </c>
      <c r="AO20" s="105"/>
      <c r="AQ20" s="69" t="s">
        <v>42</v>
      </c>
      <c r="AR20" s="103"/>
      <c r="AS20" s="104">
        <v>95670</v>
      </c>
      <c r="AT20" s="104">
        <v>95670</v>
      </c>
      <c r="AU20" s="104">
        <v>180670</v>
      </c>
      <c r="AV20" s="104">
        <v>180670</v>
      </c>
      <c r="AW20" s="104">
        <v>180670</v>
      </c>
      <c r="AX20" s="104">
        <v>180670</v>
      </c>
      <c r="AY20" s="104">
        <v>180670</v>
      </c>
      <c r="AZ20" s="104">
        <v>180670</v>
      </c>
      <c r="BA20" s="104">
        <v>180670</v>
      </c>
      <c r="BB20" s="104">
        <v>180670</v>
      </c>
      <c r="BC20" s="105"/>
      <c r="BE20" s="69" t="s">
        <v>42</v>
      </c>
      <c r="BF20" s="103"/>
      <c r="BG20" s="104">
        <v>95670</v>
      </c>
      <c r="BH20" s="104">
        <v>95670</v>
      </c>
      <c r="BI20" s="104">
        <v>180670</v>
      </c>
      <c r="BJ20" s="104">
        <v>180670</v>
      </c>
      <c r="BK20" s="104">
        <v>180670</v>
      </c>
      <c r="BL20" s="104">
        <v>180670</v>
      </c>
      <c r="BM20" s="104">
        <v>180670</v>
      </c>
      <c r="BN20" s="104">
        <v>180670</v>
      </c>
      <c r="BO20" s="104">
        <v>180670</v>
      </c>
      <c r="BP20" s="104">
        <v>180670</v>
      </c>
      <c r="BQ20" s="105"/>
      <c r="BS20" s="69" t="s">
        <v>42</v>
      </c>
      <c r="BT20" s="103"/>
      <c r="BU20" s="104">
        <v>95670</v>
      </c>
      <c r="BV20" s="104">
        <v>95670</v>
      </c>
      <c r="BW20" s="104">
        <v>180670</v>
      </c>
      <c r="BX20" s="104">
        <v>180670</v>
      </c>
      <c r="BY20" s="104">
        <v>180670</v>
      </c>
      <c r="BZ20" s="104">
        <v>180670</v>
      </c>
      <c r="CA20" s="104">
        <v>180670</v>
      </c>
      <c r="CB20" s="104">
        <v>180670</v>
      </c>
      <c r="CC20" s="104">
        <v>180670</v>
      </c>
      <c r="CD20" s="104">
        <v>180670</v>
      </c>
      <c r="CE20" s="105"/>
      <c r="CG20" s="69" t="s">
        <v>42</v>
      </c>
      <c r="CH20" s="103"/>
      <c r="CI20" s="104">
        <v>95670</v>
      </c>
      <c r="CJ20" s="104">
        <v>95670</v>
      </c>
      <c r="CK20" s="104">
        <v>180670</v>
      </c>
      <c r="CL20" s="104">
        <v>180670</v>
      </c>
      <c r="CM20" s="104">
        <v>180670</v>
      </c>
      <c r="CN20" s="104">
        <v>180670</v>
      </c>
      <c r="CO20" s="104">
        <v>180670</v>
      </c>
      <c r="CP20" s="104">
        <v>180670</v>
      </c>
      <c r="CQ20" s="104">
        <v>180670</v>
      </c>
      <c r="CR20" s="104">
        <v>180670</v>
      </c>
      <c r="CS20" s="105"/>
      <c r="CU20" s="69" t="s">
        <v>42</v>
      </c>
      <c r="CV20" s="103"/>
      <c r="CW20" s="104">
        <v>95670</v>
      </c>
      <c r="CX20" s="104">
        <v>95670</v>
      </c>
      <c r="CY20" s="104">
        <v>180670</v>
      </c>
      <c r="CZ20" s="104">
        <v>180670</v>
      </c>
      <c r="DA20" s="104">
        <v>180670</v>
      </c>
      <c r="DB20" s="104">
        <v>180670</v>
      </c>
      <c r="DC20" s="104">
        <v>180670</v>
      </c>
      <c r="DD20" s="104">
        <v>180670</v>
      </c>
      <c r="DE20" s="104">
        <v>180670</v>
      </c>
      <c r="DF20" s="104">
        <v>180670</v>
      </c>
      <c r="DG20" s="105"/>
      <c r="DI20" s="69" t="s">
        <v>42</v>
      </c>
      <c r="DJ20" s="103"/>
      <c r="DK20" s="104">
        <v>95670</v>
      </c>
      <c r="DL20" s="104">
        <v>95670</v>
      </c>
      <c r="DM20" s="104">
        <v>180670</v>
      </c>
      <c r="DN20" s="104">
        <v>180670</v>
      </c>
      <c r="DO20" s="104">
        <v>180670</v>
      </c>
      <c r="DP20" s="104">
        <v>180670</v>
      </c>
      <c r="DQ20" s="104">
        <v>180670</v>
      </c>
      <c r="DR20" s="104">
        <v>180670</v>
      </c>
      <c r="DS20" s="104">
        <v>180670</v>
      </c>
      <c r="DT20" s="104">
        <v>180670</v>
      </c>
      <c r="DU20" s="105"/>
    </row>
    <row r="21" spans="1:125" ht="12.75">
      <c r="A21" s="106" t="s">
        <v>43</v>
      </c>
      <c r="B21" s="107">
        <f>'[1]Assumptions'!C11</f>
        <v>0.1</v>
      </c>
      <c r="C21" s="108">
        <f aca="true" t="shared" si="6" ref="C21:L21">C17*$B$21</f>
        <v>0</v>
      </c>
      <c r="D21" s="108">
        <f t="shared" si="6"/>
        <v>0</v>
      </c>
      <c r="E21" s="108">
        <f t="shared" si="6"/>
        <v>38980.259999999995</v>
      </c>
      <c r="F21" s="108">
        <f t="shared" si="6"/>
        <v>38980.259999999995</v>
      </c>
      <c r="G21" s="108">
        <f t="shared" si="6"/>
        <v>38980.259999999995</v>
      </c>
      <c r="H21" s="108">
        <f t="shared" si="6"/>
        <v>38980.259999999995</v>
      </c>
      <c r="I21" s="108">
        <f t="shared" si="6"/>
        <v>38980.259999999995</v>
      </c>
      <c r="J21" s="108">
        <f t="shared" si="6"/>
        <v>38980.259999999995</v>
      </c>
      <c r="K21" s="108">
        <f t="shared" si="6"/>
        <v>38980.259999999995</v>
      </c>
      <c r="L21" s="108">
        <f t="shared" si="6"/>
        <v>38980.259999999995</v>
      </c>
      <c r="M21" s="105"/>
      <c r="N21" s="75"/>
      <c r="O21" s="106" t="s">
        <v>43</v>
      </c>
      <c r="P21" s="107">
        <v>0.1</v>
      </c>
      <c r="Q21" s="108">
        <v>0</v>
      </c>
      <c r="R21" s="108">
        <v>0</v>
      </c>
      <c r="S21" s="108">
        <v>38980.26</v>
      </c>
      <c r="T21" s="108">
        <v>38980.26</v>
      </c>
      <c r="U21" s="108">
        <v>38980.26</v>
      </c>
      <c r="V21" s="108">
        <v>38980.26</v>
      </c>
      <c r="W21" s="108">
        <v>38980.26</v>
      </c>
      <c r="X21" s="108">
        <v>38980.26</v>
      </c>
      <c r="Y21" s="108">
        <v>38980.26</v>
      </c>
      <c r="Z21" s="108">
        <v>38980.26</v>
      </c>
      <c r="AA21" s="105"/>
      <c r="AC21" s="106" t="s">
        <v>43</v>
      </c>
      <c r="AD21" s="107">
        <v>0.1</v>
      </c>
      <c r="AE21" s="108">
        <v>0</v>
      </c>
      <c r="AF21" s="108">
        <v>0</v>
      </c>
      <c r="AG21" s="108">
        <v>38980.26</v>
      </c>
      <c r="AH21" s="108">
        <v>38980.26</v>
      </c>
      <c r="AI21" s="108">
        <v>38980.26</v>
      </c>
      <c r="AJ21" s="108">
        <v>38980.26</v>
      </c>
      <c r="AK21" s="108">
        <v>38980.26</v>
      </c>
      <c r="AL21" s="108">
        <v>38980.26</v>
      </c>
      <c r="AM21" s="108">
        <v>38980.26</v>
      </c>
      <c r="AN21" s="108">
        <v>38980.26</v>
      </c>
      <c r="AO21" s="105"/>
      <c r="AQ21" s="106" t="s">
        <v>43</v>
      </c>
      <c r="AR21" s="107">
        <v>0.1</v>
      </c>
      <c r="AS21" s="108">
        <v>0</v>
      </c>
      <c r="AT21" s="108">
        <v>0</v>
      </c>
      <c r="AU21" s="108">
        <v>38980.26</v>
      </c>
      <c r="AV21" s="108">
        <v>38980.26</v>
      </c>
      <c r="AW21" s="108">
        <v>38980.26</v>
      </c>
      <c r="AX21" s="108">
        <v>38980.26</v>
      </c>
      <c r="AY21" s="108">
        <v>38980.26</v>
      </c>
      <c r="AZ21" s="108">
        <v>38980.26</v>
      </c>
      <c r="BA21" s="108">
        <v>38980.26</v>
      </c>
      <c r="BB21" s="108">
        <v>38980.26</v>
      </c>
      <c r="BC21" s="105"/>
      <c r="BE21" s="106" t="s">
        <v>43</v>
      </c>
      <c r="BF21" s="107">
        <v>0.1</v>
      </c>
      <c r="BG21" s="108">
        <v>0</v>
      </c>
      <c r="BH21" s="108">
        <v>0</v>
      </c>
      <c r="BI21" s="108">
        <v>38980.26</v>
      </c>
      <c r="BJ21" s="108">
        <v>38980.26</v>
      </c>
      <c r="BK21" s="108">
        <v>38980.26</v>
      </c>
      <c r="BL21" s="108">
        <v>38980.26</v>
      </c>
      <c r="BM21" s="108">
        <v>38980.26</v>
      </c>
      <c r="BN21" s="108">
        <v>38980.26</v>
      </c>
      <c r="BO21" s="108">
        <v>38980.26</v>
      </c>
      <c r="BP21" s="108">
        <v>38980.26</v>
      </c>
      <c r="BQ21" s="105"/>
      <c r="BS21" s="106" t="s">
        <v>43</v>
      </c>
      <c r="BT21" s="107">
        <v>0.1</v>
      </c>
      <c r="BU21" s="108">
        <v>0</v>
      </c>
      <c r="BV21" s="108">
        <v>0</v>
      </c>
      <c r="BW21" s="108">
        <v>38980.26</v>
      </c>
      <c r="BX21" s="108">
        <v>38980.26</v>
      </c>
      <c r="BY21" s="108">
        <v>38980.26</v>
      </c>
      <c r="BZ21" s="108">
        <v>38980.26</v>
      </c>
      <c r="CA21" s="108">
        <v>38980.26</v>
      </c>
      <c r="CB21" s="108">
        <v>38980.26</v>
      </c>
      <c r="CC21" s="108">
        <v>38980.26</v>
      </c>
      <c r="CD21" s="108">
        <v>38980.26</v>
      </c>
      <c r="CE21" s="105"/>
      <c r="CG21" s="106" t="s">
        <v>43</v>
      </c>
      <c r="CH21" s="107">
        <v>0.1</v>
      </c>
      <c r="CI21" s="108">
        <v>0</v>
      </c>
      <c r="CJ21" s="108">
        <v>0</v>
      </c>
      <c r="CK21" s="108">
        <v>38980.26</v>
      </c>
      <c r="CL21" s="108">
        <v>38980.26</v>
      </c>
      <c r="CM21" s="108">
        <v>38980.26</v>
      </c>
      <c r="CN21" s="108">
        <v>38980.26</v>
      </c>
      <c r="CO21" s="108">
        <v>38980.26</v>
      </c>
      <c r="CP21" s="108">
        <v>38980.26</v>
      </c>
      <c r="CQ21" s="108">
        <v>38980.26</v>
      </c>
      <c r="CR21" s="108">
        <v>38980.26</v>
      </c>
      <c r="CS21" s="105"/>
      <c r="CU21" s="106" t="s">
        <v>43</v>
      </c>
      <c r="CV21" s="107">
        <v>0.1</v>
      </c>
      <c r="CW21" s="108">
        <v>0</v>
      </c>
      <c r="CX21" s="108">
        <v>0</v>
      </c>
      <c r="CY21" s="108">
        <v>38980.26</v>
      </c>
      <c r="CZ21" s="108">
        <v>38980.26</v>
      </c>
      <c r="DA21" s="108">
        <v>38980.26</v>
      </c>
      <c r="DB21" s="108">
        <v>38980.26</v>
      </c>
      <c r="DC21" s="108">
        <v>38980.26</v>
      </c>
      <c r="DD21" s="108">
        <v>38980.26</v>
      </c>
      <c r="DE21" s="108">
        <v>38980.26</v>
      </c>
      <c r="DF21" s="108">
        <v>38980.26</v>
      </c>
      <c r="DG21" s="105"/>
      <c r="DI21" s="106" t="s">
        <v>43</v>
      </c>
      <c r="DJ21" s="107">
        <v>0.1</v>
      </c>
      <c r="DK21" s="108">
        <v>0</v>
      </c>
      <c r="DL21" s="108">
        <v>0</v>
      </c>
      <c r="DM21" s="108">
        <v>38980.26</v>
      </c>
      <c r="DN21" s="108">
        <v>38980.26</v>
      </c>
      <c r="DO21" s="108">
        <v>38980.26</v>
      </c>
      <c r="DP21" s="108">
        <v>38980.26</v>
      </c>
      <c r="DQ21" s="108">
        <v>38980.26</v>
      </c>
      <c r="DR21" s="108">
        <v>38980.26</v>
      </c>
      <c r="DS21" s="108">
        <v>38980.26</v>
      </c>
      <c r="DT21" s="108">
        <v>38980.26</v>
      </c>
      <c r="DU21" s="105"/>
    </row>
    <row r="22" spans="1:125" ht="12.75">
      <c r="A22" s="106" t="s">
        <v>44</v>
      </c>
      <c r="B22" s="107">
        <f>'[1]Assumptions'!C13</f>
        <v>0.1</v>
      </c>
      <c r="C22" s="108">
        <f aca="true" t="shared" si="7" ref="C22:L22">C17*$B$22</f>
        <v>0</v>
      </c>
      <c r="D22" s="108">
        <f t="shared" si="7"/>
        <v>0</v>
      </c>
      <c r="E22" s="108">
        <f t="shared" si="7"/>
        <v>38980.259999999995</v>
      </c>
      <c r="F22" s="108">
        <f t="shared" si="7"/>
        <v>38980.259999999995</v>
      </c>
      <c r="G22" s="108">
        <f t="shared" si="7"/>
        <v>38980.259999999995</v>
      </c>
      <c r="H22" s="108">
        <f t="shared" si="7"/>
        <v>38980.259999999995</v>
      </c>
      <c r="I22" s="108">
        <f t="shared" si="7"/>
        <v>38980.259999999995</v>
      </c>
      <c r="J22" s="108">
        <f t="shared" si="7"/>
        <v>38980.259999999995</v>
      </c>
      <c r="K22" s="108">
        <f t="shared" si="7"/>
        <v>38980.259999999995</v>
      </c>
      <c r="L22" s="108">
        <f t="shared" si="7"/>
        <v>38980.259999999995</v>
      </c>
      <c r="M22" s="105"/>
      <c r="N22" s="75"/>
      <c r="O22" s="106" t="s">
        <v>44</v>
      </c>
      <c r="P22" s="107">
        <v>0.1</v>
      </c>
      <c r="Q22" s="108">
        <v>0</v>
      </c>
      <c r="R22" s="108">
        <v>0</v>
      </c>
      <c r="S22" s="108">
        <v>38980.26</v>
      </c>
      <c r="T22" s="108">
        <v>38980.26</v>
      </c>
      <c r="U22" s="108">
        <v>38980.26</v>
      </c>
      <c r="V22" s="108">
        <v>38980.26</v>
      </c>
      <c r="W22" s="108">
        <v>38980.26</v>
      </c>
      <c r="X22" s="108">
        <v>38980.26</v>
      </c>
      <c r="Y22" s="108">
        <v>38980.26</v>
      </c>
      <c r="Z22" s="108">
        <v>38980.26</v>
      </c>
      <c r="AA22" s="105"/>
      <c r="AC22" s="106" t="s">
        <v>44</v>
      </c>
      <c r="AD22" s="107">
        <v>0.1</v>
      </c>
      <c r="AE22" s="108">
        <v>0</v>
      </c>
      <c r="AF22" s="108">
        <v>0</v>
      </c>
      <c r="AG22" s="108">
        <v>38980.26</v>
      </c>
      <c r="AH22" s="108">
        <v>38980.26</v>
      </c>
      <c r="AI22" s="108">
        <v>38980.26</v>
      </c>
      <c r="AJ22" s="108">
        <v>38980.26</v>
      </c>
      <c r="AK22" s="108">
        <v>38980.26</v>
      </c>
      <c r="AL22" s="108">
        <v>38980.26</v>
      </c>
      <c r="AM22" s="108">
        <v>38980.26</v>
      </c>
      <c r="AN22" s="108">
        <v>38980.26</v>
      </c>
      <c r="AO22" s="105"/>
      <c r="AQ22" s="106" t="s">
        <v>44</v>
      </c>
      <c r="AR22" s="107">
        <v>0.1</v>
      </c>
      <c r="AS22" s="108">
        <v>0</v>
      </c>
      <c r="AT22" s="108">
        <v>0</v>
      </c>
      <c r="AU22" s="108">
        <v>38980.26</v>
      </c>
      <c r="AV22" s="108">
        <v>38980.26</v>
      </c>
      <c r="AW22" s="108">
        <v>38980.26</v>
      </c>
      <c r="AX22" s="108">
        <v>38980.26</v>
      </c>
      <c r="AY22" s="108">
        <v>38980.26</v>
      </c>
      <c r="AZ22" s="108">
        <v>38980.26</v>
      </c>
      <c r="BA22" s="108">
        <v>38980.26</v>
      </c>
      <c r="BB22" s="108">
        <v>38980.26</v>
      </c>
      <c r="BC22" s="105"/>
      <c r="BE22" s="106" t="s">
        <v>44</v>
      </c>
      <c r="BF22" s="107">
        <v>0.1</v>
      </c>
      <c r="BG22" s="108">
        <v>0</v>
      </c>
      <c r="BH22" s="108">
        <v>0</v>
      </c>
      <c r="BI22" s="108">
        <v>38980.26</v>
      </c>
      <c r="BJ22" s="108">
        <v>38980.26</v>
      </c>
      <c r="BK22" s="108">
        <v>38980.26</v>
      </c>
      <c r="BL22" s="108">
        <v>38980.26</v>
      </c>
      <c r="BM22" s="108">
        <v>38980.26</v>
      </c>
      <c r="BN22" s="108">
        <v>38980.26</v>
      </c>
      <c r="BO22" s="108">
        <v>38980.26</v>
      </c>
      <c r="BP22" s="108">
        <v>38980.26</v>
      </c>
      <c r="BQ22" s="105"/>
      <c r="BS22" s="106" t="s">
        <v>44</v>
      </c>
      <c r="BT22" s="107">
        <v>0.1</v>
      </c>
      <c r="BU22" s="108">
        <v>0</v>
      </c>
      <c r="BV22" s="108">
        <v>0</v>
      </c>
      <c r="BW22" s="108">
        <v>38980.26</v>
      </c>
      <c r="BX22" s="108">
        <v>38980.26</v>
      </c>
      <c r="BY22" s="108">
        <v>38980.26</v>
      </c>
      <c r="BZ22" s="108">
        <v>38980.26</v>
      </c>
      <c r="CA22" s="108">
        <v>38980.26</v>
      </c>
      <c r="CB22" s="108">
        <v>38980.26</v>
      </c>
      <c r="CC22" s="108">
        <v>38980.26</v>
      </c>
      <c r="CD22" s="108">
        <v>38980.26</v>
      </c>
      <c r="CE22" s="105"/>
      <c r="CG22" s="106" t="s">
        <v>44</v>
      </c>
      <c r="CH22" s="107">
        <v>0.1</v>
      </c>
      <c r="CI22" s="108">
        <v>0</v>
      </c>
      <c r="CJ22" s="108">
        <v>0</v>
      </c>
      <c r="CK22" s="108">
        <v>38980.26</v>
      </c>
      <c r="CL22" s="108">
        <v>38980.26</v>
      </c>
      <c r="CM22" s="108">
        <v>38980.26</v>
      </c>
      <c r="CN22" s="108">
        <v>38980.26</v>
      </c>
      <c r="CO22" s="108">
        <v>38980.26</v>
      </c>
      <c r="CP22" s="108">
        <v>38980.26</v>
      </c>
      <c r="CQ22" s="108">
        <v>38980.26</v>
      </c>
      <c r="CR22" s="108">
        <v>38980.26</v>
      </c>
      <c r="CS22" s="105"/>
      <c r="CU22" s="106" t="s">
        <v>44</v>
      </c>
      <c r="CV22" s="107">
        <v>0.1</v>
      </c>
      <c r="CW22" s="108">
        <v>0</v>
      </c>
      <c r="CX22" s="108">
        <v>0</v>
      </c>
      <c r="CY22" s="108">
        <v>38980.26</v>
      </c>
      <c r="CZ22" s="108">
        <v>38980.26</v>
      </c>
      <c r="DA22" s="108">
        <v>38980.26</v>
      </c>
      <c r="DB22" s="108">
        <v>38980.26</v>
      </c>
      <c r="DC22" s="108">
        <v>38980.26</v>
      </c>
      <c r="DD22" s="108">
        <v>38980.26</v>
      </c>
      <c r="DE22" s="108">
        <v>38980.26</v>
      </c>
      <c r="DF22" s="108">
        <v>38980.26</v>
      </c>
      <c r="DG22" s="105"/>
      <c r="DI22" s="106" t="s">
        <v>44</v>
      </c>
      <c r="DJ22" s="107">
        <v>0.1</v>
      </c>
      <c r="DK22" s="108">
        <v>0</v>
      </c>
      <c r="DL22" s="108">
        <v>0</v>
      </c>
      <c r="DM22" s="108">
        <v>38980.26</v>
      </c>
      <c r="DN22" s="108">
        <v>38980.26</v>
      </c>
      <c r="DO22" s="108">
        <v>38980.26</v>
      </c>
      <c r="DP22" s="108">
        <v>38980.26</v>
      </c>
      <c r="DQ22" s="108">
        <v>38980.26</v>
      </c>
      <c r="DR22" s="108">
        <v>38980.26</v>
      </c>
      <c r="DS22" s="108">
        <v>38980.26</v>
      </c>
      <c r="DT22" s="108">
        <v>38980.26</v>
      </c>
      <c r="DU22" s="105"/>
    </row>
    <row r="23" spans="1:125" ht="12.75">
      <c r="A23" s="106" t="s">
        <v>75</v>
      </c>
      <c r="B23" s="107">
        <v>0.05</v>
      </c>
      <c r="C23" s="108">
        <f aca="true" t="shared" si="8" ref="C23:L23">$B$23*C12</f>
        <v>0</v>
      </c>
      <c r="D23" s="108">
        <f t="shared" si="8"/>
        <v>0</v>
      </c>
      <c r="E23" s="108">
        <f t="shared" si="8"/>
        <v>19490.129999999997</v>
      </c>
      <c r="F23" s="108">
        <f t="shared" si="8"/>
        <v>19490.129999999997</v>
      </c>
      <c r="G23" s="108">
        <f t="shared" si="8"/>
        <v>19490.129999999997</v>
      </c>
      <c r="H23" s="108">
        <f t="shared" si="8"/>
        <v>19490.129999999997</v>
      </c>
      <c r="I23" s="108">
        <f t="shared" si="8"/>
        <v>19490.129999999997</v>
      </c>
      <c r="J23" s="108">
        <f t="shared" si="8"/>
        <v>19490.129999999997</v>
      </c>
      <c r="K23" s="108">
        <f t="shared" si="8"/>
        <v>19490.129999999997</v>
      </c>
      <c r="L23" s="108">
        <f t="shared" si="8"/>
        <v>19490.129999999997</v>
      </c>
      <c r="M23" s="105"/>
      <c r="N23" s="75"/>
      <c r="O23" s="106" t="s">
        <v>75</v>
      </c>
      <c r="P23" s="107">
        <v>0.05</v>
      </c>
      <c r="Q23" s="108">
        <f aca="true" t="shared" si="9" ref="Q23:Z23">$B$23*Q12</f>
        <v>0</v>
      </c>
      <c r="R23" s="108">
        <f t="shared" si="9"/>
        <v>0</v>
      </c>
      <c r="S23" s="108">
        <f t="shared" si="9"/>
        <v>19490.13</v>
      </c>
      <c r="T23" s="108">
        <f t="shared" si="9"/>
        <v>19490.13</v>
      </c>
      <c r="U23" s="108">
        <f t="shared" si="9"/>
        <v>19490.13</v>
      </c>
      <c r="V23" s="108">
        <f t="shared" si="9"/>
        <v>19490.13</v>
      </c>
      <c r="W23" s="108">
        <f t="shared" si="9"/>
        <v>19490.13</v>
      </c>
      <c r="X23" s="108">
        <f t="shared" si="9"/>
        <v>19490.13</v>
      </c>
      <c r="Y23" s="108">
        <f t="shared" si="9"/>
        <v>19490.13</v>
      </c>
      <c r="Z23" s="108">
        <f t="shared" si="9"/>
        <v>19490.13</v>
      </c>
      <c r="AA23" s="105"/>
      <c r="AC23" s="106" t="s">
        <v>75</v>
      </c>
      <c r="AD23" s="107">
        <v>0.05</v>
      </c>
      <c r="AE23" s="108">
        <f aca="true" t="shared" si="10" ref="AE23:AN23">$B$23*AE12</f>
        <v>0</v>
      </c>
      <c r="AF23" s="108">
        <f t="shared" si="10"/>
        <v>0</v>
      </c>
      <c r="AG23" s="108">
        <f t="shared" si="10"/>
        <v>19490.13</v>
      </c>
      <c r="AH23" s="108">
        <f t="shared" si="10"/>
        <v>19490.13</v>
      </c>
      <c r="AI23" s="108">
        <f t="shared" si="10"/>
        <v>19490.13</v>
      </c>
      <c r="AJ23" s="108">
        <f t="shared" si="10"/>
        <v>19490.13</v>
      </c>
      <c r="AK23" s="108">
        <f t="shared" si="10"/>
        <v>19490.13</v>
      </c>
      <c r="AL23" s="108">
        <f t="shared" si="10"/>
        <v>19490.13</v>
      </c>
      <c r="AM23" s="108">
        <f t="shared" si="10"/>
        <v>19490.13</v>
      </c>
      <c r="AN23" s="108">
        <f t="shared" si="10"/>
        <v>19490.13</v>
      </c>
      <c r="AO23" s="105"/>
      <c r="AQ23" s="106" t="s">
        <v>75</v>
      </c>
      <c r="AR23" s="107">
        <v>0.05</v>
      </c>
      <c r="AS23" s="108">
        <f aca="true" t="shared" si="11" ref="AS23:BB23">$B$23*AS12</f>
        <v>0</v>
      </c>
      <c r="AT23" s="108">
        <f t="shared" si="11"/>
        <v>0</v>
      </c>
      <c r="AU23" s="108">
        <f t="shared" si="11"/>
        <v>19490.13</v>
      </c>
      <c r="AV23" s="108">
        <f t="shared" si="11"/>
        <v>19490.13</v>
      </c>
      <c r="AW23" s="108">
        <f t="shared" si="11"/>
        <v>19490.13</v>
      </c>
      <c r="AX23" s="108">
        <f t="shared" si="11"/>
        <v>19490.13</v>
      </c>
      <c r="AY23" s="108">
        <f t="shared" si="11"/>
        <v>19490.13</v>
      </c>
      <c r="AZ23" s="108">
        <f t="shared" si="11"/>
        <v>19490.13</v>
      </c>
      <c r="BA23" s="108">
        <f t="shared" si="11"/>
        <v>19490.13</v>
      </c>
      <c r="BB23" s="108">
        <f t="shared" si="11"/>
        <v>19490.13</v>
      </c>
      <c r="BC23" s="105"/>
      <c r="BE23" s="106" t="s">
        <v>75</v>
      </c>
      <c r="BF23" s="107">
        <v>0.05</v>
      </c>
      <c r="BG23" s="108">
        <f aca="true" t="shared" si="12" ref="BG23:BP23">$B$23*BG12</f>
        <v>0</v>
      </c>
      <c r="BH23" s="108">
        <f t="shared" si="12"/>
        <v>0</v>
      </c>
      <c r="BI23" s="108">
        <f t="shared" si="12"/>
        <v>19490.13</v>
      </c>
      <c r="BJ23" s="108">
        <f t="shared" si="12"/>
        <v>19490.13</v>
      </c>
      <c r="BK23" s="108">
        <f t="shared" si="12"/>
        <v>19490.13</v>
      </c>
      <c r="BL23" s="108">
        <f t="shared" si="12"/>
        <v>19490.13</v>
      </c>
      <c r="BM23" s="108">
        <f t="shared" si="12"/>
        <v>19490.13</v>
      </c>
      <c r="BN23" s="108">
        <f t="shared" si="12"/>
        <v>19490.13</v>
      </c>
      <c r="BO23" s="108">
        <f t="shared" si="12"/>
        <v>19490.13</v>
      </c>
      <c r="BP23" s="108">
        <f t="shared" si="12"/>
        <v>19490.13</v>
      </c>
      <c r="BQ23" s="105"/>
      <c r="BS23" s="106" t="s">
        <v>75</v>
      </c>
      <c r="BT23" s="107">
        <v>0.05</v>
      </c>
      <c r="BU23" s="108">
        <f aca="true" t="shared" si="13" ref="BU23:CD23">$B$23*BU12</f>
        <v>0</v>
      </c>
      <c r="BV23" s="108">
        <f t="shared" si="13"/>
        <v>0</v>
      </c>
      <c r="BW23" s="108">
        <f t="shared" si="13"/>
        <v>19490.13</v>
      </c>
      <c r="BX23" s="108">
        <f t="shared" si="13"/>
        <v>19490.13</v>
      </c>
      <c r="BY23" s="108">
        <f t="shared" si="13"/>
        <v>19490.13</v>
      </c>
      <c r="BZ23" s="108">
        <f t="shared" si="13"/>
        <v>19490.13</v>
      </c>
      <c r="CA23" s="108">
        <f t="shared" si="13"/>
        <v>19490.13</v>
      </c>
      <c r="CB23" s="108">
        <f t="shared" si="13"/>
        <v>19490.13</v>
      </c>
      <c r="CC23" s="108">
        <f t="shared" si="13"/>
        <v>19490.13</v>
      </c>
      <c r="CD23" s="108">
        <f t="shared" si="13"/>
        <v>19490.13</v>
      </c>
      <c r="CE23" s="105"/>
      <c r="CG23" s="106" t="s">
        <v>75</v>
      </c>
      <c r="CH23" s="107">
        <v>0.05</v>
      </c>
      <c r="CI23" s="108">
        <f aca="true" t="shared" si="14" ref="CI23:CR23">$B$23*CI12</f>
        <v>0</v>
      </c>
      <c r="CJ23" s="108">
        <f t="shared" si="14"/>
        <v>0</v>
      </c>
      <c r="CK23" s="108">
        <f t="shared" si="14"/>
        <v>19490.13</v>
      </c>
      <c r="CL23" s="108">
        <f t="shared" si="14"/>
        <v>19490.13</v>
      </c>
      <c r="CM23" s="108">
        <f t="shared" si="14"/>
        <v>19490.13</v>
      </c>
      <c r="CN23" s="108">
        <f t="shared" si="14"/>
        <v>19490.13</v>
      </c>
      <c r="CO23" s="108">
        <f t="shared" si="14"/>
        <v>19490.13</v>
      </c>
      <c r="CP23" s="108">
        <f t="shared" si="14"/>
        <v>19490.13</v>
      </c>
      <c r="CQ23" s="108">
        <f t="shared" si="14"/>
        <v>19490.13</v>
      </c>
      <c r="CR23" s="108">
        <f t="shared" si="14"/>
        <v>19490.13</v>
      </c>
      <c r="CS23" s="105"/>
      <c r="CU23" s="106" t="s">
        <v>75</v>
      </c>
      <c r="CV23" s="107">
        <v>0.05</v>
      </c>
      <c r="CW23" s="108">
        <f aca="true" t="shared" si="15" ref="CW23:DF23">$B$23*CW12</f>
        <v>0</v>
      </c>
      <c r="CX23" s="108">
        <f t="shared" si="15"/>
        <v>0</v>
      </c>
      <c r="CY23" s="108">
        <f t="shared" si="15"/>
        <v>19490.13</v>
      </c>
      <c r="CZ23" s="108">
        <f t="shared" si="15"/>
        <v>19490.13</v>
      </c>
      <c r="DA23" s="108">
        <f t="shared" si="15"/>
        <v>19490.13</v>
      </c>
      <c r="DB23" s="108">
        <f t="shared" si="15"/>
        <v>19490.13</v>
      </c>
      <c r="DC23" s="108">
        <f t="shared" si="15"/>
        <v>19490.13</v>
      </c>
      <c r="DD23" s="108">
        <f t="shared" si="15"/>
        <v>19490.13</v>
      </c>
      <c r="DE23" s="108">
        <f t="shared" si="15"/>
        <v>19490.13</v>
      </c>
      <c r="DF23" s="108">
        <f t="shared" si="15"/>
        <v>19490.13</v>
      </c>
      <c r="DG23" s="105"/>
      <c r="DI23" s="106" t="s">
        <v>75</v>
      </c>
      <c r="DJ23" s="107">
        <v>0.05</v>
      </c>
      <c r="DK23" s="108">
        <f aca="true" t="shared" si="16" ref="DK23:DT23">$B$23*DK12</f>
        <v>0</v>
      </c>
      <c r="DL23" s="108">
        <f t="shared" si="16"/>
        <v>0</v>
      </c>
      <c r="DM23" s="108">
        <f t="shared" si="16"/>
        <v>19490.13</v>
      </c>
      <c r="DN23" s="108">
        <f t="shared" si="16"/>
        <v>19490.13</v>
      </c>
      <c r="DO23" s="108">
        <f t="shared" si="16"/>
        <v>19490.13</v>
      </c>
      <c r="DP23" s="108">
        <f t="shared" si="16"/>
        <v>19490.13</v>
      </c>
      <c r="DQ23" s="108">
        <f t="shared" si="16"/>
        <v>19490.13</v>
      </c>
      <c r="DR23" s="108">
        <f t="shared" si="16"/>
        <v>19490.13</v>
      </c>
      <c r="DS23" s="108">
        <f t="shared" si="16"/>
        <v>19490.13</v>
      </c>
      <c r="DT23" s="108">
        <f t="shared" si="16"/>
        <v>19490.13</v>
      </c>
      <c r="DU23" s="105"/>
    </row>
    <row r="24" spans="1:125" ht="12.75">
      <c r="A24" s="109" t="s">
        <v>76</v>
      </c>
      <c r="B24" s="110">
        <v>0.19</v>
      </c>
      <c r="C24" s="111">
        <f>C16*$B$24</f>
        <v>0</v>
      </c>
      <c r="D24" s="111">
        <f aca="true" t="shared" si="17" ref="D24:L24">D16*$B$24</f>
        <v>0</v>
      </c>
      <c r="E24" s="111">
        <f t="shared" si="17"/>
        <v>0</v>
      </c>
      <c r="F24" s="111">
        <f t="shared" si="17"/>
        <v>0</v>
      </c>
      <c r="G24" s="111">
        <f t="shared" si="17"/>
        <v>0</v>
      </c>
      <c r="H24" s="111">
        <f t="shared" si="17"/>
        <v>0</v>
      </c>
      <c r="I24" s="111">
        <f t="shared" si="17"/>
        <v>0</v>
      </c>
      <c r="J24" s="111">
        <f t="shared" si="17"/>
        <v>0</v>
      </c>
      <c r="K24" s="111">
        <f t="shared" si="17"/>
        <v>0</v>
      </c>
      <c r="L24" s="111">
        <f t="shared" si="17"/>
        <v>0</v>
      </c>
      <c r="M24" s="105"/>
      <c r="N24" s="75"/>
      <c r="O24" s="109" t="s">
        <v>76</v>
      </c>
      <c r="P24" s="110">
        <v>0.19</v>
      </c>
      <c r="Q24" s="111">
        <f>Q16*$B$24</f>
        <v>0</v>
      </c>
      <c r="R24" s="111">
        <f aca="true" t="shared" si="18" ref="R24:Z24">R16*$B$24</f>
        <v>0</v>
      </c>
      <c r="S24" s="111">
        <f t="shared" si="18"/>
        <v>0</v>
      </c>
      <c r="T24" s="111">
        <f t="shared" si="18"/>
        <v>0</v>
      </c>
      <c r="U24" s="111">
        <f t="shared" si="18"/>
        <v>0</v>
      </c>
      <c r="V24" s="111">
        <f t="shared" si="18"/>
        <v>0</v>
      </c>
      <c r="W24" s="111">
        <f t="shared" si="18"/>
        <v>0</v>
      </c>
      <c r="X24" s="111">
        <f t="shared" si="18"/>
        <v>0</v>
      </c>
      <c r="Y24" s="111">
        <f t="shared" si="18"/>
        <v>0</v>
      </c>
      <c r="Z24" s="111">
        <f t="shared" si="18"/>
        <v>0</v>
      </c>
      <c r="AA24" s="105"/>
      <c r="AC24" s="109" t="s">
        <v>76</v>
      </c>
      <c r="AD24" s="110">
        <v>0.19</v>
      </c>
      <c r="AE24" s="111">
        <f>AE16*$B$24</f>
        <v>0</v>
      </c>
      <c r="AF24" s="111">
        <f aca="true" t="shared" si="19" ref="AF24:AN24">AF16*$B$24</f>
        <v>0</v>
      </c>
      <c r="AG24" s="111">
        <f t="shared" si="19"/>
        <v>0</v>
      </c>
      <c r="AH24" s="111">
        <f t="shared" si="19"/>
        <v>0</v>
      </c>
      <c r="AI24" s="111">
        <f t="shared" si="19"/>
        <v>0</v>
      </c>
      <c r="AJ24" s="111">
        <f t="shared" si="19"/>
        <v>0</v>
      </c>
      <c r="AK24" s="111">
        <f t="shared" si="19"/>
        <v>0</v>
      </c>
      <c r="AL24" s="111">
        <f t="shared" si="19"/>
        <v>0</v>
      </c>
      <c r="AM24" s="111">
        <f t="shared" si="19"/>
        <v>0</v>
      </c>
      <c r="AN24" s="111">
        <f t="shared" si="19"/>
        <v>0</v>
      </c>
      <c r="AO24" s="105"/>
      <c r="AQ24" s="109" t="s">
        <v>76</v>
      </c>
      <c r="AR24" s="110">
        <v>0.19</v>
      </c>
      <c r="AS24" s="111">
        <f>AS16*$B$24</f>
        <v>0</v>
      </c>
      <c r="AT24" s="111">
        <f aca="true" t="shared" si="20" ref="AT24:BB24">AT16*$B$24</f>
        <v>0</v>
      </c>
      <c r="AU24" s="111">
        <f t="shared" si="20"/>
        <v>0</v>
      </c>
      <c r="AV24" s="111">
        <f t="shared" si="20"/>
        <v>0</v>
      </c>
      <c r="AW24" s="111">
        <f t="shared" si="20"/>
        <v>0</v>
      </c>
      <c r="AX24" s="111">
        <f t="shared" si="20"/>
        <v>0</v>
      </c>
      <c r="AY24" s="111">
        <f t="shared" si="20"/>
        <v>0</v>
      </c>
      <c r="AZ24" s="111">
        <f t="shared" si="20"/>
        <v>0</v>
      </c>
      <c r="BA24" s="111">
        <f t="shared" si="20"/>
        <v>0</v>
      </c>
      <c r="BB24" s="111">
        <f t="shared" si="20"/>
        <v>0</v>
      </c>
      <c r="BC24" s="105"/>
      <c r="BE24" s="109" t="s">
        <v>76</v>
      </c>
      <c r="BF24" s="110">
        <v>0.19</v>
      </c>
      <c r="BG24" s="111">
        <f>BG16*$B$24</f>
        <v>0</v>
      </c>
      <c r="BH24" s="111">
        <f aca="true" t="shared" si="21" ref="BH24:BP24">BH16*$B$24</f>
        <v>0</v>
      </c>
      <c r="BI24" s="111">
        <f t="shared" si="21"/>
        <v>0</v>
      </c>
      <c r="BJ24" s="111">
        <f t="shared" si="21"/>
        <v>0</v>
      </c>
      <c r="BK24" s="111">
        <f t="shared" si="21"/>
        <v>0</v>
      </c>
      <c r="BL24" s="111">
        <f t="shared" si="21"/>
        <v>0</v>
      </c>
      <c r="BM24" s="111">
        <f t="shared" si="21"/>
        <v>0</v>
      </c>
      <c r="BN24" s="111">
        <f t="shared" si="21"/>
        <v>0</v>
      </c>
      <c r="BO24" s="111">
        <f t="shared" si="21"/>
        <v>0</v>
      </c>
      <c r="BP24" s="111">
        <f t="shared" si="21"/>
        <v>0</v>
      </c>
      <c r="BQ24" s="105"/>
      <c r="BS24" s="109" t="s">
        <v>76</v>
      </c>
      <c r="BT24" s="110">
        <v>0.19</v>
      </c>
      <c r="BU24" s="111">
        <f>BU16*$B$24</f>
        <v>0</v>
      </c>
      <c r="BV24" s="111">
        <f aca="true" t="shared" si="22" ref="BV24:CD24">BV16*$B$24</f>
        <v>0</v>
      </c>
      <c r="BW24" s="111">
        <f t="shared" si="22"/>
        <v>0</v>
      </c>
      <c r="BX24" s="111">
        <f t="shared" si="22"/>
        <v>0</v>
      </c>
      <c r="BY24" s="111">
        <f t="shared" si="22"/>
        <v>0</v>
      </c>
      <c r="BZ24" s="111">
        <f t="shared" si="22"/>
        <v>0</v>
      </c>
      <c r="CA24" s="111">
        <f t="shared" si="22"/>
        <v>0</v>
      </c>
      <c r="CB24" s="111">
        <f t="shared" si="22"/>
        <v>0</v>
      </c>
      <c r="CC24" s="111">
        <f t="shared" si="22"/>
        <v>0</v>
      </c>
      <c r="CD24" s="111">
        <f t="shared" si="22"/>
        <v>0</v>
      </c>
      <c r="CE24" s="105"/>
      <c r="CG24" s="109" t="s">
        <v>76</v>
      </c>
      <c r="CH24" s="110">
        <v>0.19</v>
      </c>
      <c r="CI24" s="111">
        <f>CI16*$B$24</f>
        <v>0</v>
      </c>
      <c r="CJ24" s="111">
        <f aca="true" t="shared" si="23" ref="CJ24:CR24">CJ16*$B$24</f>
        <v>0</v>
      </c>
      <c r="CK24" s="111">
        <f t="shared" si="23"/>
        <v>0</v>
      </c>
      <c r="CL24" s="111">
        <f t="shared" si="23"/>
        <v>0</v>
      </c>
      <c r="CM24" s="111">
        <f t="shared" si="23"/>
        <v>0</v>
      </c>
      <c r="CN24" s="111">
        <f t="shared" si="23"/>
        <v>0</v>
      </c>
      <c r="CO24" s="111">
        <f t="shared" si="23"/>
        <v>0</v>
      </c>
      <c r="CP24" s="111">
        <f t="shared" si="23"/>
        <v>0</v>
      </c>
      <c r="CQ24" s="111">
        <f t="shared" si="23"/>
        <v>0</v>
      </c>
      <c r="CR24" s="111">
        <f t="shared" si="23"/>
        <v>0</v>
      </c>
      <c r="CS24" s="105"/>
      <c r="CU24" s="109" t="s">
        <v>76</v>
      </c>
      <c r="CV24" s="110">
        <v>0.19</v>
      </c>
      <c r="CW24" s="111">
        <f>CW16*$B$24</f>
        <v>0</v>
      </c>
      <c r="CX24" s="111">
        <f aca="true" t="shared" si="24" ref="CX24:DF24">CX16*$B$24</f>
        <v>0</v>
      </c>
      <c r="CY24" s="111">
        <f t="shared" si="24"/>
        <v>0</v>
      </c>
      <c r="CZ24" s="111">
        <f t="shared" si="24"/>
        <v>0</v>
      </c>
      <c r="DA24" s="111">
        <f t="shared" si="24"/>
        <v>0</v>
      </c>
      <c r="DB24" s="111">
        <f t="shared" si="24"/>
        <v>0</v>
      </c>
      <c r="DC24" s="111">
        <f t="shared" si="24"/>
        <v>0</v>
      </c>
      <c r="DD24" s="111">
        <f t="shared" si="24"/>
        <v>0</v>
      </c>
      <c r="DE24" s="111">
        <f t="shared" si="24"/>
        <v>0</v>
      </c>
      <c r="DF24" s="111">
        <f t="shared" si="24"/>
        <v>0</v>
      </c>
      <c r="DG24" s="105"/>
      <c r="DI24" s="109" t="s">
        <v>76</v>
      </c>
      <c r="DJ24" s="110">
        <v>0.19</v>
      </c>
      <c r="DK24" s="111">
        <f>DK16*$B$24</f>
        <v>0</v>
      </c>
      <c r="DL24" s="111">
        <f aca="true" t="shared" si="25" ref="DL24:DT24">DL16*$B$24</f>
        <v>0</v>
      </c>
      <c r="DM24" s="111">
        <f t="shared" si="25"/>
        <v>0</v>
      </c>
      <c r="DN24" s="111">
        <f t="shared" si="25"/>
        <v>0</v>
      </c>
      <c r="DO24" s="111">
        <f t="shared" si="25"/>
        <v>0</v>
      </c>
      <c r="DP24" s="111">
        <f t="shared" si="25"/>
        <v>0</v>
      </c>
      <c r="DQ24" s="111">
        <f t="shared" si="25"/>
        <v>0</v>
      </c>
      <c r="DR24" s="111">
        <f t="shared" si="25"/>
        <v>0</v>
      </c>
      <c r="DS24" s="111">
        <f t="shared" si="25"/>
        <v>0</v>
      </c>
      <c r="DT24" s="111">
        <f t="shared" si="25"/>
        <v>0</v>
      </c>
      <c r="DU24" s="105"/>
    </row>
    <row r="25" spans="1:125" ht="12.75">
      <c r="A25" s="66" t="s">
        <v>45</v>
      </c>
      <c r="B25" s="67"/>
      <c r="C25" s="112">
        <f aca="true" t="shared" si="26" ref="C25:L25">SUM(C20:C24)</f>
        <v>95670</v>
      </c>
      <c r="D25" s="112">
        <f t="shared" si="26"/>
        <v>95670</v>
      </c>
      <c r="E25" s="112">
        <f t="shared" si="26"/>
        <v>278120.65</v>
      </c>
      <c r="F25" s="112">
        <f t="shared" si="26"/>
        <v>278120.65</v>
      </c>
      <c r="G25" s="112">
        <f t="shared" si="26"/>
        <v>278120.65</v>
      </c>
      <c r="H25" s="112">
        <f t="shared" si="26"/>
        <v>278120.65</v>
      </c>
      <c r="I25" s="112">
        <f t="shared" si="26"/>
        <v>278120.65</v>
      </c>
      <c r="J25" s="112">
        <f t="shared" si="26"/>
        <v>278120.65</v>
      </c>
      <c r="K25" s="112">
        <f t="shared" si="26"/>
        <v>278120.65</v>
      </c>
      <c r="L25" s="112">
        <f t="shared" si="26"/>
        <v>278120.65</v>
      </c>
      <c r="M25" s="101"/>
      <c r="N25" s="37"/>
      <c r="O25" s="66" t="s">
        <v>45</v>
      </c>
      <c r="P25" s="67"/>
      <c r="Q25" s="112">
        <f>SUM(Q20:Q24)</f>
        <v>95670</v>
      </c>
      <c r="R25" s="112">
        <f aca="true" t="shared" si="27" ref="R25:Z25">SUM(R20:R24)</f>
        <v>95670</v>
      </c>
      <c r="S25" s="112">
        <f t="shared" si="27"/>
        <v>278120.65</v>
      </c>
      <c r="T25" s="112">
        <f t="shared" si="27"/>
        <v>278120.65</v>
      </c>
      <c r="U25" s="112">
        <f t="shared" si="27"/>
        <v>278120.65</v>
      </c>
      <c r="V25" s="112">
        <f t="shared" si="27"/>
        <v>278120.65</v>
      </c>
      <c r="W25" s="112">
        <f t="shared" si="27"/>
        <v>278120.65</v>
      </c>
      <c r="X25" s="112">
        <f t="shared" si="27"/>
        <v>278120.65</v>
      </c>
      <c r="Y25" s="112">
        <f t="shared" si="27"/>
        <v>278120.65</v>
      </c>
      <c r="Z25" s="112">
        <f t="shared" si="27"/>
        <v>278120.65</v>
      </c>
      <c r="AA25" s="101"/>
      <c r="AC25" s="66" t="s">
        <v>45</v>
      </c>
      <c r="AD25" s="67"/>
      <c r="AE25" s="112">
        <f>SUM(AE20:AE24)</f>
        <v>95670</v>
      </c>
      <c r="AF25" s="112">
        <f aca="true" t="shared" si="28" ref="AF25:AN25">SUM(AF20:AF24)</f>
        <v>95670</v>
      </c>
      <c r="AG25" s="112">
        <f t="shared" si="28"/>
        <v>278120.65</v>
      </c>
      <c r="AH25" s="112">
        <f t="shared" si="28"/>
        <v>278120.65</v>
      </c>
      <c r="AI25" s="112">
        <f t="shared" si="28"/>
        <v>278120.65</v>
      </c>
      <c r="AJ25" s="112">
        <f t="shared" si="28"/>
        <v>278120.65</v>
      </c>
      <c r="AK25" s="112">
        <f t="shared" si="28"/>
        <v>278120.65</v>
      </c>
      <c r="AL25" s="112">
        <f t="shared" si="28"/>
        <v>278120.65</v>
      </c>
      <c r="AM25" s="112">
        <f t="shared" si="28"/>
        <v>278120.65</v>
      </c>
      <c r="AN25" s="112">
        <f t="shared" si="28"/>
        <v>278120.65</v>
      </c>
      <c r="AO25" s="101"/>
      <c r="AQ25" s="66" t="s">
        <v>45</v>
      </c>
      <c r="AR25" s="67"/>
      <c r="AS25" s="112">
        <f>SUM(AS20:AS24)</f>
        <v>95670</v>
      </c>
      <c r="AT25" s="112">
        <f>SUM(AT20:AT24)</f>
        <v>95670</v>
      </c>
      <c r="AU25" s="112">
        <f>SUM(AU20:AU24)</f>
        <v>278120.65</v>
      </c>
      <c r="AV25" s="112">
        <f>SUM(AV20:AV24)</f>
        <v>278120.65</v>
      </c>
      <c r="AW25" s="112">
        <f>SUM(AW20:AW24)</f>
        <v>278120.65</v>
      </c>
      <c r="AX25" s="112">
        <f>SUM(AX20:AX24)</f>
        <v>278120.65</v>
      </c>
      <c r="AY25" s="112">
        <f>SUM(AY20:AY24)</f>
        <v>278120.65</v>
      </c>
      <c r="AZ25" s="112">
        <f>SUM(AZ20:AZ24)</f>
        <v>278120.65</v>
      </c>
      <c r="BA25" s="112">
        <f>SUM(BA20:BA24)</f>
        <v>278120.65</v>
      </c>
      <c r="BB25" s="112">
        <f>SUM(BB20:BB24)</f>
        <v>278120.65</v>
      </c>
      <c r="BC25" s="101"/>
      <c r="BE25" s="66" t="s">
        <v>45</v>
      </c>
      <c r="BF25" s="67"/>
      <c r="BG25" s="112">
        <f>SUM(BG20:BG24)</f>
        <v>95670</v>
      </c>
      <c r="BH25" s="112">
        <f>SUM(BH20:BH24)</f>
        <v>95670</v>
      </c>
      <c r="BI25" s="112">
        <f>SUM(BI20:BI24)</f>
        <v>278120.65</v>
      </c>
      <c r="BJ25" s="112">
        <f>SUM(BJ20:BJ24)</f>
        <v>278120.65</v>
      </c>
      <c r="BK25" s="112">
        <f>SUM(BK20:BK24)</f>
        <v>278120.65</v>
      </c>
      <c r="BL25" s="112">
        <f>SUM(BL20:BL24)</f>
        <v>278120.65</v>
      </c>
      <c r="BM25" s="112">
        <f>SUM(BM20:BM24)</f>
        <v>278120.65</v>
      </c>
      <c r="BN25" s="112">
        <f>SUM(BN20:BN24)</f>
        <v>278120.65</v>
      </c>
      <c r="BO25" s="112">
        <f>SUM(BO20:BO24)</f>
        <v>278120.65</v>
      </c>
      <c r="BP25" s="112">
        <f>SUM(BP20:BP24)</f>
        <v>278120.65</v>
      </c>
      <c r="BQ25" s="101"/>
      <c r="BS25" s="66" t="s">
        <v>45</v>
      </c>
      <c r="BT25" s="67"/>
      <c r="BU25" s="112">
        <f>SUM(BU20:BU24)</f>
        <v>95670</v>
      </c>
      <c r="BV25" s="112">
        <f>SUM(BV20:BV24)</f>
        <v>95670</v>
      </c>
      <c r="BW25" s="112">
        <f>SUM(BW20:BW24)</f>
        <v>278120.65</v>
      </c>
      <c r="BX25" s="112">
        <f>SUM(BX20:BX24)</f>
        <v>278120.65</v>
      </c>
      <c r="BY25" s="112">
        <f>SUM(BY20:BY24)</f>
        <v>278120.65</v>
      </c>
      <c r="BZ25" s="112">
        <f>SUM(BZ20:BZ24)</f>
        <v>278120.65</v>
      </c>
      <c r="CA25" s="112">
        <f>SUM(CA20:CA24)</f>
        <v>278120.65</v>
      </c>
      <c r="CB25" s="112">
        <f>SUM(CB20:CB24)</f>
        <v>278120.65</v>
      </c>
      <c r="CC25" s="112">
        <f>SUM(CC20:CC24)</f>
        <v>278120.65</v>
      </c>
      <c r="CD25" s="112">
        <f>SUM(CD20:CD24)</f>
        <v>278120.65</v>
      </c>
      <c r="CE25" s="101"/>
      <c r="CG25" s="66" t="s">
        <v>45</v>
      </c>
      <c r="CH25" s="67"/>
      <c r="CI25" s="112">
        <f>SUM(CI20:CI24)</f>
        <v>95670</v>
      </c>
      <c r="CJ25" s="112">
        <f>SUM(CJ20:CJ24)</f>
        <v>95670</v>
      </c>
      <c r="CK25" s="112">
        <f>SUM(CK20:CK24)</f>
        <v>278120.65</v>
      </c>
      <c r="CL25" s="112">
        <f>SUM(CL20:CL24)</f>
        <v>278120.65</v>
      </c>
      <c r="CM25" s="112">
        <f>SUM(CM20:CM24)</f>
        <v>278120.65</v>
      </c>
      <c r="CN25" s="112">
        <f>SUM(CN20:CN24)</f>
        <v>278120.65</v>
      </c>
      <c r="CO25" s="112">
        <f>SUM(CO20:CO24)</f>
        <v>278120.65</v>
      </c>
      <c r="CP25" s="112">
        <f>SUM(CP20:CP24)</f>
        <v>278120.65</v>
      </c>
      <c r="CQ25" s="112">
        <f>SUM(CQ20:CQ24)</f>
        <v>278120.65</v>
      </c>
      <c r="CR25" s="112">
        <f>SUM(CR20:CR24)</f>
        <v>278120.65</v>
      </c>
      <c r="CS25" s="101"/>
      <c r="CU25" s="66" t="s">
        <v>45</v>
      </c>
      <c r="CV25" s="67"/>
      <c r="CW25" s="112">
        <f>SUM(CW20:CW24)</f>
        <v>95670</v>
      </c>
      <c r="CX25" s="112">
        <f>SUM(CX20:CX24)</f>
        <v>95670</v>
      </c>
      <c r="CY25" s="112">
        <f>SUM(CY20:CY24)</f>
        <v>278120.65</v>
      </c>
      <c r="CZ25" s="112">
        <f>SUM(CZ20:CZ24)</f>
        <v>278120.65</v>
      </c>
      <c r="DA25" s="112">
        <f>SUM(DA20:DA24)</f>
        <v>278120.65</v>
      </c>
      <c r="DB25" s="112">
        <f>SUM(DB20:DB24)</f>
        <v>278120.65</v>
      </c>
      <c r="DC25" s="112">
        <f>SUM(DC20:DC24)</f>
        <v>278120.65</v>
      </c>
      <c r="DD25" s="112">
        <f>SUM(DD20:DD24)</f>
        <v>278120.65</v>
      </c>
      <c r="DE25" s="112">
        <f>SUM(DE20:DE24)</f>
        <v>278120.65</v>
      </c>
      <c r="DF25" s="112">
        <f>SUM(DF20:DF24)</f>
        <v>278120.65</v>
      </c>
      <c r="DG25" s="101"/>
      <c r="DI25" s="66" t="s">
        <v>45</v>
      </c>
      <c r="DJ25" s="67"/>
      <c r="DK25" s="112">
        <f>SUM(DK20:DK24)</f>
        <v>95670</v>
      </c>
      <c r="DL25" s="112">
        <f>SUM(DL20:DL24)</f>
        <v>95670</v>
      </c>
      <c r="DM25" s="112">
        <f>SUM(DM20:DM24)</f>
        <v>278120.65</v>
      </c>
      <c r="DN25" s="112">
        <f>SUM(DN20:DN24)</f>
        <v>278120.65</v>
      </c>
      <c r="DO25" s="112">
        <f>SUM(DO20:DO24)</f>
        <v>278120.65</v>
      </c>
      <c r="DP25" s="112">
        <f>SUM(DP20:DP24)</f>
        <v>278120.65</v>
      </c>
      <c r="DQ25" s="112">
        <f>SUM(DQ20:DQ24)</f>
        <v>278120.65</v>
      </c>
      <c r="DR25" s="112">
        <f>SUM(DR20:DR24)</f>
        <v>278120.65</v>
      </c>
      <c r="DS25" s="112">
        <f>SUM(DS20:DS24)</f>
        <v>278120.65</v>
      </c>
      <c r="DT25" s="112">
        <f>SUM(DT20:DT24)</f>
        <v>278120.65</v>
      </c>
      <c r="DU25" s="101"/>
    </row>
    <row r="26" spans="1:125" ht="12.75">
      <c r="A26" s="63"/>
      <c r="B26" s="54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102"/>
      <c r="N26" s="37"/>
      <c r="O26" s="63"/>
      <c r="P26" s="54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102"/>
      <c r="AC26" s="63"/>
      <c r="AD26" s="54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102"/>
      <c r="AQ26" s="63"/>
      <c r="AR26" s="54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102"/>
      <c r="BE26" s="63"/>
      <c r="BF26" s="54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102"/>
      <c r="BS26" s="63"/>
      <c r="BT26" s="54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102"/>
      <c r="CG26" s="63"/>
      <c r="CH26" s="54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102"/>
      <c r="CU26" s="63"/>
      <c r="CV26" s="54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102"/>
      <c r="DI26" s="63"/>
      <c r="DJ26" s="54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102"/>
    </row>
    <row r="27" spans="1:125" ht="12.75">
      <c r="A27" s="66" t="s">
        <v>46</v>
      </c>
      <c r="B27" s="67"/>
      <c r="C27" s="112">
        <f>C17-C25</f>
        <v>-95670</v>
      </c>
      <c r="D27" s="112">
        <f aca="true" t="shared" si="29" ref="D27:J27">D17-D25</f>
        <v>-95670</v>
      </c>
      <c r="E27" s="112">
        <f t="shared" si="29"/>
        <v>111681.9499999999</v>
      </c>
      <c r="F27" s="112">
        <f t="shared" si="29"/>
        <v>111681.9499999999</v>
      </c>
      <c r="G27" s="112">
        <f t="shared" si="29"/>
        <v>111681.9499999999</v>
      </c>
      <c r="H27" s="112">
        <f t="shared" si="29"/>
        <v>111681.9499999999</v>
      </c>
      <c r="I27" s="112">
        <f t="shared" si="29"/>
        <v>111681.9499999999</v>
      </c>
      <c r="J27" s="112">
        <f t="shared" si="29"/>
        <v>111681.9499999999</v>
      </c>
      <c r="K27" s="112">
        <f>K17-K25</f>
        <v>111681.9499999999</v>
      </c>
      <c r="L27" s="112">
        <f>L17-L25</f>
        <v>111681.9499999999</v>
      </c>
      <c r="M27" s="101"/>
      <c r="N27" s="113"/>
      <c r="O27" s="66" t="s">
        <v>46</v>
      </c>
      <c r="P27" s="67"/>
      <c r="Q27" s="112">
        <f>Q17-Q25</f>
        <v>-95670</v>
      </c>
      <c r="R27" s="112">
        <f aca="true" t="shared" si="30" ref="R27:Z27">R17-R25</f>
        <v>-95670</v>
      </c>
      <c r="S27" s="112">
        <f t="shared" si="30"/>
        <v>111681.94999999995</v>
      </c>
      <c r="T27" s="112">
        <f t="shared" si="30"/>
        <v>111681.94999999995</v>
      </c>
      <c r="U27" s="112">
        <f t="shared" si="30"/>
        <v>111681.94999999995</v>
      </c>
      <c r="V27" s="112">
        <f t="shared" si="30"/>
        <v>111681.94999999995</v>
      </c>
      <c r="W27" s="112">
        <f t="shared" si="30"/>
        <v>111681.94999999995</v>
      </c>
      <c r="X27" s="112">
        <f t="shared" si="30"/>
        <v>111681.94999999995</v>
      </c>
      <c r="Y27" s="112">
        <f t="shared" si="30"/>
        <v>111681.94999999995</v>
      </c>
      <c r="Z27" s="112">
        <f t="shared" si="30"/>
        <v>111681.94999999995</v>
      </c>
      <c r="AA27" s="101"/>
      <c r="AC27" s="66" t="s">
        <v>46</v>
      </c>
      <c r="AD27" s="67"/>
      <c r="AE27" s="112">
        <f>AE17-AE25</f>
        <v>-95670</v>
      </c>
      <c r="AF27" s="112">
        <f aca="true" t="shared" si="31" ref="AF27:AN27">AF17-AF25</f>
        <v>-95670</v>
      </c>
      <c r="AG27" s="112">
        <f t="shared" si="31"/>
        <v>111681.94999999995</v>
      </c>
      <c r="AH27" s="112">
        <f t="shared" si="31"/>
        <v>111681.94999999995</v>
      </c>
      <c r="AI27" s="112">
        <f t="shared" si="31"/>
        <v>111681.94999999995</v>
      </c>
      <c r="AJ27" s="112">
        <f t="shared" si="31"/>
        <v>111681.94999999995</v>
      </c>
      <c r="AK27" s="112">
        <f t="shared" si="31"/>
        <v>111681.94999999995</v>
      </c>
      <c r="AL27" s="112">
        <f t="shared" si="31"/>
        <v>111681.94999999995</v>
      </c>
      <c r="AM27" s="112">
        <f t="shared" si="31"/>
        <v>111681.94999999995</v>
      </c>
      <c r="AN27" s="112">
        <f t="shared" si="31"/>
        <v>111681.94999999995</v>
      </c>
      <c r="AO27" s="101"/>
      <c r="AQ27" s="66" t="s">
        <v>46</v>
      </c>
      <c r="AR27" s="67"/>
      <c r="AS27" s="112">
        <f>AS17-AS25</f>
        <v>-95670</v>
      </c>
      <c r="AT27" s="112">
        <f aca="true" t="shared" si="32" ref="AT27:BB27">AT17-AT25</f>
        <v>-95670</v>
      </c>
      <c r="AU27" s="112">
        <f t="shared" si="32"/>
        <v>111681.94999999995</v>
      </c>
      <c r="AV27" s="112">
        <f t="shared" si="32"/>
        <v>111681.94999999995</v>
      </c>
      <c r="AW27" s="112">
        <f t="shared" si="32"/>
        <v>111681.94999999995</v>
      </c>
      <c r="AX27" s="112">
        <f t="shared" si="32"/>
        <v>111681.94999999995</v>
      </c>
      <c r="AY27" s="112">
        <f t="shared" si="32"/>
        <v>111681.94999999995</v>
      </c>
      <c r="AZ27" s="112">
        <f t="shared" si="32"/>
        <v>111681.94999999995</v>
      </c>
      <c r="BA27" s="112">
        <f t="shared" si="32"/>
        <v>111681.94999999995</v>
      </c>
      <c r="BB27" s="112">
        <f t="shared" si="32"/>
        <v>111681.94999999995</v>
      </c>
      <c r="BC27" s="101"/>
      <c r="BE27" s="66" t="s">
        <v>46</v>
      </c>
      <c r="BF27" s="67"/>
      <c r="BG27" s="112">
        <f>BG17-BG25</f>
        <v>-95670</v>
      </c>
      <c r="BH27" s="112">
        <f aca="true" t="shared" si="33" ref="BH27:BP27">BH17-BH25</f>
        <v>-95670</v>
      </c>
      <c r="BI27" s="112">
        <f t="shared" si="33"/>
        <v>111681.94999999995</v>
      </c>
      <c r="BJ27" s="112">
        <f t="shared" si="33"/>
        <v>111681.94999999995</v>
      </c>
      <c r="BK27" s="112">
        <f t="shared" si="33"/>
        <v>111681.94999999995</v>
      </c>
      <c r="BL27" s="112">
        <f t="shared" si="33"/>
        <v>111681.94999999995</v>
      </c>
      <c r="BM27" s="112">
        <f t="shared" si="33"/>
        <v>111681.94999999995</v>
      </c>
      <c r="BN27" s="112">
        <f t="shared" si="33"/>
        <v>111681.94999999995</v>
      </c>
      <c r="BO27" s="112">
        <f t="shared" si="33"/>
        <v>111681.94999999995</v>
      </c>
      <c r="BP27" s="112">
        <f t="shared" si="33"/>
        <v>111681.94999999995</v>
      </c>
      <c r="BQ27" s="101"/>
      <c r="BS27" s="66" t="s">
        <v>46</v>
      </c>
      <c r="BT27" s="67"/>
      <c r="BU27" s="112">
        <f>BU17-BU25</f>
        <v>-95670</v>
      </c>
      <c r="BV27" s="112">
        <f aca="true" t="shared" si="34" ref="BV27:CD27">BV17-BV25</f>
        <v>-95670</v>
      </c>
      <c r="BW27" s="112">
        <f t="shared" si="34"/>
        <v>111681.94999999995</v>
      </c>
      <c r="BX27" s="112">
        <f t="shared" si="34"/>
        <v>111681.94999999995</v>
      </c>
      <c r="BY27" s="112">
        <f t="shared" si="34"/>
        <v>111681.94999999995</v>
      </c>
      <c r="BZ27" s="112">
        <f t="shared" si="34"/>
        <v>111681.94999999995</v>
      </c>
      <c r="CA27" s="112">
        <f t="shared" si="34"/>
        <v>111681.94999999995</v>
      </c>
      <c r="CB27" s="112">
        <f t="shared" si="34"/>
        <v>111681.94999999995</v>
      </c>
      <c r="CC27" s="112">
        <f t="shared" si="34"/>
        <v>111681.94999999995</v>
      </c>
      <c r="CD27" s="112">
        <f t="shared" si="34"/>
        <v>111681.94999999995</v>
      </c>
      <c r="CE27" s="101"/>
      <c r="CG27" s="66" t="s">
        <v>46</v>
      </c>
      <c r="CH27" s="67"/>
      <c r="CI27" s="112">
        <f>CI17-CI25</f>
        <v>-95670</v>
      </c>
      <c r="CJ27" s="112">
        <f aca="true" t="shared" si="35" ref="CJ27:CR27">CJ17-CJ25</f>
        <v>-95670</v>
      </c>
      <c r="CK27" s="112">
        <f t="shared" si="35"/>
        <v>111681.94999999995</v>
      </c>
      <c r="CL27" s="112">
        <f t="shared" si="35"/>
        <v>111681.94999999995</v>
      </c>
      <c r="CM27" s="112">
        <f t="shared" si="35"/>
        <v>111681.94999999995</v>
      </c>
      <c r="CN27" s="112">
        <f t="shared" si="35"/>
        <v>111681.94999999995</v>
      </c>
      <c r="CO27" s="112">
        <f t="shared" si="35"/>
        <v>111681.94999999995</v>
      </c>
      <c r="CP27" s="112">
        <f t="shared" si="35"/>
        <v>111681.94999999995</v>
      </c>
      <c r="CQ27" s="112">
        <f t="shared" si="35"/>
        <v>111681.94999999995</v>
      </c>
      <c r="CR27" s="112">
        <f t="shared" si="35"/>
        <v>111681.94999999995</v>
      </c>
      <c r="CS27" s="101"/>
      <c r="CU27" s="66" t="s">
        <v>46</v>
      </c>
      <c r="CV27" s="67"/>
      <c r="CW27" s="112">
        <f>CW17-CW25</f>
        <v>-95670</v>
      </c>
      <c r="CX27" s="112">
        <f aca="true" t="shared" si="36" ref="CX27:DF27">CX17-CX25</f>
        <v>-95670</v>
      </c>
      <c r="CY27" s="112">
        <f t="shared" si="36"/>
        <v>111681.94999999995</v>
      </c>
      <c r="CZ27" s="112">
        <f t="shared" si="36"/>
        <v>111681.94999999995</v>
      </c>
      <c r="DA27" s="112">
        <f t="shared" si="36"/>
        <v>111681.94999999995</v>
      </c>
      <c r="DB27" s="112">
        <f t="shared" si="36"/>
        <v>111681.94999999995</v>
      </c>
      <c r="DC27" s="112">
        <f t="shared" si="36"/>
        <v>111681.94999999995</v>
      </c>
      <c r="DD27" s="112">
        <f t="shared" si="36"/>
        <v>111681.94999999995</v>
      </c>
      <c r="DE27" s="112">
        <f t="shared" si="36"/>
        <v>111681.94999999995</v>
      </c>
      <c r="DF27" s="112">
        <f t="shared" si="36"/>
        <v>111681.94999999995</v>
      </c>
      <c r="DG27" s="101"/>
      <c r="DI27" s="66" t="s">
        <v>46</v>
      </c>
      <c r="DJ27" s="67"/>
      <c r="DK27" s="112">
        <f>DK17-DK25</f>
        <v>-95670</v>
      </c>
      <c r="DL27" s="112">
        <f aca="true" t="shared" si="37" ref="DL27:DT27">DL17-DL25</f>
        <v>-95670</v>
      </c>
      <c r="DM27" s="112">
        <f t="shared" si="37"/>
        <v>111681.94999999995</v>
      </c>
      <c r="DN27" s="112">
        <f t="shared" si="37"/>
        <v>111681.94999999995</v>
      </c>
      <c r="DO27" s="112">
        <f t="shared" si="37"/>
        <v>111681.94999999995</v>
      </c>
      <c r="DP27" s="112">
        <f t="shared" si="37"/>
        <v>111681.94999999995</v>
      </c>
      <c r="DQ27" s="112">
        <f t="shared" si="37"/>
        <v>111681.94999999995</v>
      </c>
      <c r="DR27" s="112">
        <f t="shared" si="37"/>
        <v>111681.94999999995</v>
      </c>
      <c r="DS27" s="112">
        <f t="shared" si="37"/>
        <v>111681.94999999995</v>
      </c>
      <c r="DT27" s="112">
        <f t="shared" si="37"/>
        <v>111681.94999999995</v>
      </c>
      <c r="DU27" s="101"/>
    </row>
    <row r="28" spans="1:125" ht="12.75">
      <c r="A28" s="63"/>
      <c r="B28" s="54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102"/>
      <c r="N28" s="37"/>
      <c r="O28" s="63"/>
      <c r="P28" s="54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102"/>
      <c r="AC28" s="63"/>
      <c r="AD28" s="54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102"/>
      <c r="AQ28" s="63"/>
      <c r="AR28" s="54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102"/>
      <c r="BE28" s="63"/>
      <c r="BF28" s="54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102"/>
      <c r="BS28" s="63"/>
      <c r="BT28" s="54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102"/>
      <c r="CG28" s="63"/>
      <c r="CH28" s="54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102"/>
      <c r="CU28" s="63"/>
      <c r="CV28" s="54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102"/>
      <c r="DI28" s="63"/>
      <c r="DJ28" s="54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102"/>
    </row>
    <row r="29" spans="1:125" ht="12.75">
      <c r="A29" s="106" t="s">
        <v>47</v>
      </c>
      <c r="B29" s="114"/>
      <c r="C29" s="108">
        <v>89427.51</v>
      </c>
      <c r="D29" s="108">
        <v>89427.51</v>
      </c>
      <c r="E29" s="108">
        <v>133576.2225</v>
      </c>
      <c r="F29" s="108">
        <v>133576.2225</v>
      </c>
      <c r="G29" s="108">
        <v>133576.2225</v>
      </c>
      <c r="H29" s="108">
        <v>133576.2225</v>
      </c>
      <c r="I29" s="108">
        <v>133576.2225</v>
      </c>
      <c r="J29" s="108">
        <v>133576.2225</v>
      </c>
      <c r="K29" s="108">
        <v>133576.2225</v>
      </c>
      <c r="L29" s="108">
        <v>133576.2225</v>
      </c>
      <c r="M29" s="105"/>
      <c r="N29" s="75"/>
      <c r="O29" s="106" t="s">
        <v>47</v>
      </c>
      <c r="P29" s="114"/>
      <c r="Q29" s="108">
        <v>91911.60750000001</v>
      </c>
      <c r="R29" s="108">
        <v>91911.60750000001</v>
      </c>
      <c r="S29" s="108">
        <v>137286.67312500003</v>
      </c>
      <c r="T29" s="108">
        <v>137286.67312500003</v>
      </c>
      <c r="U29" s="108">
        <v>137286.67312500003</v>
      </c>
      <c r="V29" s="108">
        <v>137286.67312500003</v>
      </c>
      <c r="W29" s="108">
        <v>137286.67312500003</v>
      </c>
      <c r="X29" s="108">
        <v>137286.67312500003</v>
      </c>
      <c r="Y29" s="108">
        <v>137286.67312500003</v>
      </c>
      <c r="Z29" s="108">
        <v>137286.67312500003</v>
      </c>
      <c r="AA29" s="105"/>
      <c r="AC29" s="106" t="s">
        <v>47</v>
      </c>
      <c r="AD29" s="114"/>
      <c r="AE29" s="108">
        <v>94395.70499999999</v>
      </c>
      <c r="AF29" s="108">
        <v>94395.70499999999</v>
      </c>
      <c r="AG29" s="108">
        <v>140997.12374999997</v>
      </c>
      <c r="AH29" s="108">
        <v>140997.12374999997</v>
      </c>
      <c r="AI29" s="108">
        <v>140997.12374999997</v>
      </c>
      <c r="AJ29" s="108">
        <v>140997.12374999997</v>
      </c>
      <c r="AK29" s="108">
        <v>140997.12374999997</v>
      </c>
      <c r="AL29" s="108">
        <v>140997.12374999997</v>
      </c>
      <c r="AM29" s="108">
        <v>140997.12374999997</v>
      </c>
      <c r="AN29" s="108">
        <v>140997.12374999997</v>
      </c>
      <c r="AO29" s="105"/>
      <c r="AQ29" s="106" t="s">
        <v>47</v>
      </c>
      <c r="AR29" s="114"/>
      <c r="AS29" s="108">
        <v>96879.8025</v>
      </c>
      <c r="AT29" s="108">
        <v>96879.8025</v>
      </c>
      <c r="AU29" s="108">
        <v>144707.574375</v>
      </c>
      <c r="AV29" s="108">
        <v>144707.574375</v>
      </c>
      <c r="AW29" s="108">
        <v>144707.574375</v>
      </c>
      <c r="AX29" s="108">
        <v>144707.574375</v>
      </c>
      <c r="AY29" s="108">
        <v>144707.574375</v>
      </c>
      <c r="AZ29" s="108">
        <v>144707.574375</v>
      </c>
      <c r="BA29" s="108">
        <v>144707.574375</v>
      </c>
      <c r="BB29" s="108">
        <v>144707.574375</v>
      </c>
      <c r="BC29" s="105"/>
      <c r="BE29" s="106" t="s">
        <v>47</v>
      </c>
      <c r="BF29" s="114"/>
      <c r="BG29" s="108">
        <v>99363.9</v>
      </c>
      <c r="BH29" s="108">
        <v>99363.9</v>
      </c>
      <c r="BI29" s="108">
        <v>148418.025</v>
      </c>
      <c r="BJ29" s="108">
        <v>148418.025</v>
      </c>
      <c r="BK29" s="108">
        <v>148418.025</v>
      </c>
      <c r="BL29" s="108">
        <v>148418.025</v>
      </c>
      <c r="BM29" s="108">
        <v>148418.025</v>
      </c>
      <c r="BN29" s="108">
        <v>148418.025</v>
      </c>
      <c r="BO29" s="108">
        <v>148418.025</v>
      </c>
      <c r="BP29" s="108">
        <v>148418.025</v>
      </c>
      <c r="BQ29" s="105"/>
      <c r="BS29" s="106" t="s">
        <v>47</v>
      </c>
      <c r="BT29" s="114"/>
      <c r="BU29" s="108">
        <v>101847.99749999998</v>
      </c>
      <c r="BV29" s="108">
        <v>101847.99749999998</v>
      </c>
      <c r="BW29" s="108">
        <v>152128.47562499996</v>
      </c>
      <c r="BX29" s="108">
        <v>152128.47562499996</v>
      </c>
      <c r="BY29" s="108">
        <v>152128.47562499996</v>
      </c>
      <c r="BZ29" s="108">
        <v>152128.47562499996</v>
      </c>
      <c r="CA29" s="108">
        <v>152128.47562499996</v>
      </c>
      <c r="CB29" s="108">
        <v>152128.47562499996</v>
      </c>
      <c r="CC29" s="108">
        <v>152128.47562499996</v>
      </c>
      <c r="CD29" s="108">
        <v>152128.47562499996</v>
      </c>
      <c r="CE29" s="105"/>
      <c r="CG29" s="106" t="s">
        <v>47</v>
      </c>
      <c r="CH29" s="114"/>
      <c r="CI29" s="108">
        <v>104332.095</v>
      </c>
      <c r="CJ29" s="108">
        <v>104332.095</v>
      </c>
      <c r="CK29" s="108">
        <v>155838.92625000002</v>
      </c>
      <c r="CL29" s="108">
        <v>155838.92625000002</v>
      </c>
      <c r="CM29" s="108">
        <v>155838.92625000002</v>
      </c>
      <c r="CN29" s="108">
        <v>155838.92625000002</v>
      </c>
      <c r="CO29" s="108">
        <v>155838.92625000002</v>
      </c>
      <c r="CP29" s="108">
        <v>155838.92625000002</v>
      </c>
      <c r="CQ29" s="108">
        <v>155838.92625000002</v>
      </c>
      <c r="CR29" s="108">
        <v>155838.92625000002</v>
      </c>
      <c r="CS29" s="105"/>
      <c r="CU29" s="106" t="s">
        <v>47</v>
      </c>
      <c r="CV29" s="114"/>
      <c r="CW29" s="108">
        <v>106816.1925</v>
      </c>
      <c r="CX29" s="108">
        <v>106816.1925</v>
      </c>
      <c r="CY29" s="108">
        <v>159549.37687500002</v>
      </c>
      <c r="CZ29" s="108">
        <v>159549.37687500002</v>
      </c>
      <c r="DA29" s="108">
        <v>159549.37687500002</v>
      </c>
      <c r="DB29" s="108">
        <v>159549.37687500002</v>
      </c>
      <c r="DC29" s="108">
        <v>159549.37687500002</v>
      </c>
      <c r="DD29" s="108">
        <v>159549.37687500002</v>
      </c>
      <c r="DE29" s="108">
        <v>159549.37687500002</v>
      </c>
      <c r="DF29" s="108">
        <v>159549.37687500002</v>
      </c>
      <c r="DG29" s="105"/>
      <c r="DI29" s="106" t="s">
        <v>47</v>
      </c>
      <c r="DJ29" s="114"/>
      <c r="DK29" s="108">
        <v>109300.29</v>
      </c>
      <c r="DL29" s="108">
        <v>109300.29</v>
      </c>
      <c r="DM29" s="108">
        <v>163259.8275</v>
      </c>
      <c r="DN29" s="108">
        <v>163259.8275</v>
      </c>
      <c r="DO29" s="108">
        <v>163259.8275</v>
      </c>
      <c r="DP29" s="108">
        <v>163259.8275</v>
      </c>
      <c r="DQ29" s="108">
        <v>163259.8275</v>
      </c>
      <c r="DR29" s="108">
        <v>163259.8275</v>
      </c>
      <c r="DS29" s="108">
        <v>163259.8275</v>
      </c>
      <c r="DT29" s="108">
        <v>163259.8275</v>
      </c>
      <c r="DU29" s="105"/>
    </row>
    <row r="30" spans="1:125" ht="12.75">
      <c r="A30" s="63"/>
      <c r="B30" s="54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102"/>
      <c r="N30" s="37"/>
      <c r="O30" s="63"/>
      <c r="P30" s="54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102"/>
      <c r="AC30" s="63"/>
      <c r="AD30" s="54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102"/>
      <c r="AQ30" s="63"/>
      <c r="AR30" s="54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102"/>
      <c r="BE30" s="63"/>
      <c r="BF30" s="54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102"/>
      <c r="BS30" s="63"/>
      <c r="BT30" s="54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102"/>
      <c r="CG30" s="63"/>
      <c r="CH30" s="54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102"/>
      <c r="CU30" s="63"/>
      <c r="CV30" s="54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102"/>
      <c r="DI30" s="63"/>
      <c r="DJ30" s="54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102"/>
    </row>
    <row r="31" spans="1:125" ht="12.75">
      <c r="A31" s="66" t="s">
        <v>48</v>
      </c>
      <c r="B31" s="67"/>
      <c r="C31" s="112">
        <f aca="true" t="shared" si="38" ref="C31:L31">C27-C29</f>
        <v>-185097.51</v>
      </c>
      <c r="D31" s="112">
        <f t="shared" si="38"/>
        <v>-185097.51</v>
      </c>
      <c r="E31" s="112">
        <f t="shared" si="38"/>
        <v>-21894.27250000011</v>
      </c>
      <c r="F31" s="112">
        <f t="shared" si="38"/>
        <v>-21894.27250000011</v>
      </c>
      <c r="G31" s="112">
        <f t="shared" si="38"/>
        <v>-21894.27250000011</v>
      </c>
      <c r="H31" s="112">
        <f t="shared" si="38"/>
        <v>-21894.27250000011</v>
      </c>
      <c r="I31" s="112">
        <f t="shared" si="38"/>
        <v>-21894.27250000011</v>
      </c>
      <c r="J31" s="112">
        <f t="shared" si="38"/>
        <v>-21894.27250000011</v>
      </c>
      <c r="K31" s="112">
        <f t="shared" si="38"/>
        <v>-21894.27250000011</v>
      </c>
      <c r="L31" s="112">
        <f t="shared" si="38"/>
        <v>-21894.27250000011</v>
      </c>
      <c r="M31" s="101"/>
      <c r="N31" s="113"/>
      <c r="O31" s="66" t="s">
        <v>48</v>
      </c>
      <c r="P31" s="67"/>
      <c r="Q31" s="112">
        <f aca="true" t="shared" si="39" ref="Q31:Z31">Q27-Q29</f>
        <v>-187581.6075</v>
      </c>
      <c r="R31" s="112">
        <f t="shared" si="39"/>
        <v>-187581.6075</v>
      </c>
      <c r="S31" s="112">
        <f t="shared" si="39"/>
        <v>-25604.723125000077</v>
      </c>
      <c r="T31" s="112">
        <f t="shared" si="39"/>
        <v>-25604.723125000077</v>
      </c>
      <c r="U31" s="112">
        <f t="shared" si="39"/>
        <v>-25604.723125000077</v>
      </c>
      <c r="V31" s="112">
        <f t="shared" si="39"/>
        <v>-25604.723125000077</v>
      </c>
      <c r="W31" s="112">
        <f t="shared" si="39"/>
        <v>-25604.723125000077</v>
      </c>
      <c r="X31" s="112">
        <f t="shared" si="39"/>
        <v>-25604.723125000077</v>
      </c>
      <c r="Y31" s="112">
        <f t="shared" si="39"/>
        <v>-25604.723125000077</v>
      </c>
      <c r="Z31" s="112">
        <f t="shared" si="39"/>
        <v>-25604.723125000077</v>
      </c>
      <c r="AA31" s="101"/>
      <c r="AC31" s="66" t="s">
        <v>48</v>
      </c>
      <c r="AD31" s="67"/>
      <c r="AE31" s="112">
        <f aca="true" t="shared" si="40" ref="AE31:AN31">AE27-AE29</f>
        <v>-190065.705</v>
      </c>
      <c r="AF31" s="112">
        <f t="shared" si="40"/>
        <v>-190065.705</v>
      </c>
      <c r="AG31" s="112">
        <f t="shared" si="40"/>
        <v>-29315.173750000016</v>
      </c>
      <c r="AH31" s="112">
        <f t="shared" si="40"/>
        <v>-29315.173750000016</v>
      </c>
      <c r="AI31" s="112">
        <f t="shared" si="40"/>
        <v>-29315.173750000016</v>
      </c>
      <c r="AJ31" s="112">
        <f t="shared" si="40"/>
        <v>-29315.173750000016</v>
      </c>
      <c r="AK31" s="112">
        <f t="shared" si="40"/>
        <v>-29315.173750000016</v>
      </c>
      <c r="AL31" s="112">
        <f t="shared" si="40"/>
        <v>-29315.173750000016</v>
      </c>
      <c r="AM31" s="112">
        <f t="shared" si="40"/>
        <v>-29315.173750000016</v>
      </c>
      <c r="AN31" s="112">
        <f t="shared" si="40"/>
        <v>-29315.173750000016</v>
      </c>
      <c r="AO31" s="101"/>
      <c r="AQ31" s="66" t="s">
        <v>48</v>
      </c>
      <c r="AR31" s="67"/>
      <c r="AS31" s="112">
        <f aca="true" t="shared" si="41" ref="AS31:BB31">AS27-AS29</f>
        <v>-192549.8025</v>
      </c>
      <c r="AT31" s="112">
        <f t="shared" si="41"/>
        <v>-192549.8025</v>
      </c>
      <c r="AU31" s="112">
        <f t="shared" si="41"/>
        <v>-33025.62437500004</v>
      </c>
      <c r="AV31" s="112">
        <f t="shared" si="41"/>
        <v>-33025.62437500004</v>
      </c>
      <c r="AW31" s="112">
        <f t="shared" si="41"/>
        <v>-33025.62437500004</v>
      </c>
      <c r="AX31" s="112">
        <f t="shared" si="41"/>
        <v>-33025.62437500004</v>
      </c>
      <c r="AY31" s="112">
        <f t="shared" si="41"/>
        <v>-33025.62437500004</v>
      </c>
      <c r="AZ31" s="112">
        <f t="shared" si="41"/>
        <v>-33025.62437500004</v>
      </c>
      <c r="BA31" s="112">
        <f t="shared" si="41"/>
        <v>-33025.62437500004</v>
      </c>
      <c r="BB31" s="112">
        <f t="shared" si="41"/>
        <v>-33025.62437500004</v>
      </c>
      <c r="BC31" s="101"/>
      <c r="BE31" s="66" t="s">
        <v>48</v>
      </c>
      <c r="BF31" s="67"/>
      <c r="BG31" s="112">
        <f aca="true" t="shared" si="42" ref="BG31:BP31">BG27-BG29</f>
        <v>-195033.9</v>
      </c>
      <c r="BH31" s="112">
        <f t="shared" si="42"/>
        <v>-195033.9</v>
      </c>
      <c r="BI31" s="112">
        <f t="shared" si="42"/>
        <v>-36736.07500000004</v>
      </c>
      <c r="BJ31" s="112">
        <f t="shared" si="42"/>
        <v>-36736.07500000004</v>
      </c>
      <c r="BK31" s="112">
        <f t="shared" si="42"/>
        <v>-36736.07500000004</v>
      </c>
      <c r="BL31" s="112">
        <f t="shared" si="42"/>
        <v>-36736.07500000004</v>
      </c>
      <c r="BM31" s="112">
        <f t="shared" si="42"/>
        <v>-36736.07500000004</v>
      </c>
      <c r="BN31" s="112">
        <f t="shared" si="42"/>
        <v>-36736.07500000004</v>
      </c>
      <c r="BO31" s="112">
        <f t="shared" si="42"/>
        <v>-36736.07500000004</v>
      </c>
      <c r="BP31" s="112">
        <f t="shared" si="42"/>
        <v>-36736.07500000004</v>
      </c>
      <c r="BQ31" s="101"/>
      <c r="BS31" s="66" t="s">
        <v>48</v>
      </c>
      <c r="BT31" s="67"/>
      <c r="BU31" s="112">
        <f aca="true" t="shared" si="43" ref="BU31:CD31">BU27-BU29</f>
        <v>-197517.9975</v>
      </c>
      <c r="BV31" s="112">
        <f t="shared" si="43"/>
        <v>-197517.9975</v>
      </c>
      <c r="BW31" s="112">
        <f t="shared" si="43"/>
        <v>-40446.52562500001</v>
      </c>
      <c r="BX31" s="112">
        <f t="shared" si="43"/>
        <v>-40446.52562500001</v>
      </c>
      <c r="BY31" s="112">
        <f t="shared" si="43"/>
        <v>-40446.52562500001</v>
      </c>
      <c r="BZ31" s="112">
        <f t="shared" si="43"/>
        <v>-40446.52562500001</v>
      </c>
      <c r="CA31" s="112">
        <f t="shared" si="43"/>
        <v>-40446.52562500001</v>
      </c>
      <c r="CB31" s="112">
        <f t="shared" si="43"/>
        <v>-40446.52562500001</v>
      </c>
      <c r="CC31" s="112">
        <f t="shared" si="43"/>
        <v>-40446.52562500001</v>
      </c>
      <c r="CD31" s="112">
        <f t="shared" si="43"/>
        <v>-40446.52562500001</v>
      </c>
      <c r="CE31" s="101"/>
      <c r="CG31" s="66" t="s">
        <v>48</v>
      </c>
      <c r="CH31" s="67"/>
      <c r="CI31" s="112">
        <f aca="true" t="shared" si="44" ref="CI31:CR31">CI27-CI29</f>
        <v>-200002.095</v>
      </c>
      <c r="CJ31" s="112">
        <f t="shared" si="44"/>
        <v>-200002.095</v>
      </c>
      <c r="CK31" s="112">
        <f t="shared" si="44"/>
        <v>-44156.976250000065</v>
      </c>
      <c r="CL31" s="112">
        <f t="shared" si="44"/>
        <v>-44156.976250000065</v>
      </c>
      <c r="CM31" s="112">
        <f t="shared" si="44"/>
        <v>-44156.976250000065</v>
      </c>
      <c r="CN31" s="112">
        <f t="shared" si="44"/>
        <v>-44156.976250000065</v>
      </c>
      <c r="CO31" s="112">
        <f t="shared" si="44"/>
        <v>-44156.976250000065</v>
      </c>
      <c r="CP31" s="112">
        <f t="shared" si="44"/>
        <v>-44156.976250000065</v>
      </c>
      <c r="CQ31" s="112">
        <f t="shared" si="44"/>
        <v>-44156.976250000065</v>
      </c>
      <c r="CR31" s="112">
        <f t="shared" si="44"/>
        <v>-44156.976250000065</v>
      </c>
      <c r="CS31" s="101"/>
      <c r="CU31" s="66" t="s">
        <v>48</v>
      </c>
      <c r="CV31" s="67"/>
      <c r="CW31" s="112">
        <f aca="true" t="shared" si="45" ref="CW31:DF31">CW27-CW29</f>
        <v>-202486.1925</v>
      </c>
      <c r="CX31" s="112">
        <f t="shared" si="45"/>
        <v>-202486.1925</v>
      </c>
      <c r="CY31" s="112">
        <f t="shared" si="45"/>
        <v>-47867.42687500006</v>
      </c>
      <c r="CZ31" s="112">
        <f t="shared" si="45"/>
        <v>-47867.42687500006</v>
      </c>
      <c r="DA31" s="112">
        <f t="shared" si="45"/>
        <v>-47867.42687500006</v>
      </c>
      <c r="DB31" s="112">
        <f t="shared" si="45"/>
        <v>-47867.42687500006</v>
      </c>
      <c r="DC31" s="112">
        <f t="shared" si="45"/>
        <v>-47867.42687500006</v>
      </c>
      <c r="DD31" s="112">
        <f t="shared" si="45"/>
        <v>-47867.42687500006</v>
      </c>
      <c r="DE31" s="112">
        <f t="shared" si="45"/>
        <v>-47867.42687500006</v>
      </c>
      <c r="DF31" s="112">
        <f t="shared" si="45"/>
        <v>-47867.42687500006</v>
      </c>
      <c r="DG31" s="101"/>
      <c r="DI31" s="66" t="s">
        <v>48</v>
      </c>
      <c r="DJ31" s="67"/>
      <c r="DK31" s="112">
        <f aca="true" t="shared" si="46" ref="DK31:DT31">DK27-DK29</f>
        <v>-204970.28999999998</v>
      </c>
      <c r="DL31" s="112">
        <f t="shared" si="46"/>
        <v>-204970.28999999998</v>
      </c>
      <c r="DM31" s="112">
        <f t="shared" si="46"/>
        <v>-51577.87750000006</v>
      </c>
      <c r="DN31" s="112">
        <f t="shared" si="46"/>
        <v>-51577.87750000006</v>
      </c>
      <c r="DO31" s="112">
        <f t="shared" si="46"/>
        <v>-51577.87750000006</v>
      </c>
      <c r="DP31" s="112">
        <f t="shared" si="46"/>
        <v>-51577.87750000006</v>
      </c>
      <c r="DQ31" s="112">
        <f t="shared" si="46"/>
        <v>-51577.87750000006</v>
      </c>
      <c r="DR31" s="112">
        <f t="shared" si="46"/>
        <v>-51577.87750000006</v>
      </c>
      <c r="DS31" s="112">
        <f t="shared" si="46"/>
        <v>-51577.87750000006</v>
      </c>
      <c r="DT31" s="112">
        <f t="shared" si="46"/>
        <v>-51577.87750000006</v>
      </c>
      <c r="DU31" s="101"/>
    </row>
    <row r="32" spans="1:125" ht="12.75">
      <c r="A32" s="63"/>
      <c r="B32" s="54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102"/>
      <c r="N32" s="37"/>
      <c r="O32" s="63"/>
      <c r="P32" s="54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102"/>
      <c r="AC32" s="63"/>
      <c r="AD32" s="54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102"/>
      <c r="AQ32" s="63"/>
      <c r="AR32" s="54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102"/>
      <c r="BE32" s="63"/>
      <c r="BF32" s="54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102"/>
      <c r="BS32" s="63"/>
      <c r="BT32" s="54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102"/>
      <c r="CG32" s="63"/>
      <c r="CH32" s="54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102"/>
      <c r="CU32" s="63"/>
      <c r="CV32" s="54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102"/>
      <c r="DI32" s="63"/>
      <c r="DJ32" s="54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102"/>
    </row>
    <row r="33" spans="1:125" ht="12.75">
      <c r="A33" s="115" t="s">
        <v>49</v>
      </c>
      <c r="B33" s="114"/>
      <c r="C33">
        <v>0</v>
      </c>
      <c r="D33" s="116">
        <f aca="true" t="shared" si="47" ref="D33:L33">C33</f>
        <v>0</v>
      </c>
      <c r="E33" s="116">
        <f t="shared" si="47"/>
        <v>0</v>
      </c>
      <c r="F33" s="116">
        <f t="shared" si="47"/>
        <v>0</v>
      </c>
      <c r="G33" s="116">
        <f t="shared" si="47"/>
        <v>0</v>
      </c>
      <c r="H33" s="116">
        <f t="shared" si="47"/>
        <v>0</v>
      </c>
      <c r="I33" s="116">
        <f t="shared" si="47"/>
        <v>0</v>
      </c>
      <c r="J33" s="116">
        <f t="shared" si="47"/>
        <v>0</v>
      </c>
      <c r="K33" s="116">
        <f t="shared" si="47"/>
        <v>0</v>
      </c>
      <c r="L33" s="116">
        <f t="shared" si="47"/>
        <v>0</v>
      </c>
      <c r="M33" s="105"/>
      <c r="N33" s="75"/>
      <c r="O33" s="115" t="s">
        <v>49</v>
      </c>
      <c r="P33" s="114"/>
      <c r="Q33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05"/>
      <c r="AC33" s="115" t="s">
        <v>49</v>
      </c>
      <c r="AD33" s="114"/>
      <c r="AE33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05"/>
      <c r="AQ33" s="115" t="s">
        <v>49</v>
      </c>
      <c r="AR33" s="114"/>
      <c r="AS33">
        <v>0</v>
      </c>
      <c r="AT33" s="116">
        <v>0</v>
      </c>
      <c r="AU33" s="116">
        <v>0</v>
      </c>
      <c r="AV33" s="116">
        <v>0</v>
      </c>
      <c r="AW33" s="116">
        <v>0</v>
      </c>
      <c r="AX33" s="116">
        <v>0</v>
      </c>
      <c r="AY33" s="116">
        <v>0</v>
      </c>
      <c r="AZ33" s="116">
        <v>0</v>
      </c>
      <c r="BA33" s="116">
        <v>0</v>
      </c>
      <c r="BB33" s="116">
        <v>0</v>
      </c>
      <c r="BC33" s="105"/>
      <c r="BE33" s="115" t="s">
        <v>49</v>
      </c>
      <c r="BF33" s="114"/>
      <c r="BG33">
        <v>0</v>
      </c>
      <c r="BH33" s="116">
        <v>0</v>
      </c>
      <c r="BI33" s="116">
        <v>0</v>
      </c>
      <c r="BJ33" s="116">
        <v>0</v>
      </c>
      <c r="BK33" s="116">
        <v>0</v>
      </c>
      <c r="BL33" s="116">
        <v>0</v>
      </c>
      <c r="BM33" s="116">
        <v>0</v>
      </c>
      <c r="BN33" s="116">
        <v>0</v>
      </c>
      <c r="BO33" s="116">
        <v>0</v>
      </c>
      <c r="BP33" s="116">
        <v>0</v>
      </c>
      <c r="BQ33" s="105"/>
      <c r="BS33" s="115" t="s">
        <v>49</v>
      </c>
      <c r="BT33" s="114"/>
      <c r="BU33">
        <v>0</v>
      </c>
      <c r="BV33" s="116">
        <v>0</v>
      </c>
      <c r="BW33" s="116">
        <v>0</v>
      </c>
      <c r="BX33" s="116">
        <v>0</v>
      </c>
      <c r="BY33" s="116">
        <v>0</v>
      </c>
      <c r="BZ33" s="116">
        <v>0</v>
      </c>
      <c r="CA33" s="116">
        <v>0</v>
      </c>
      <c r="CB33" s="116">
        <v>0</v>
      </c>
      <c r="CC33" s="116">
        <v>0</v>
      </c>
      <c r="CD33" s="116">
        <v>0</v>
      </c>
      <c r="CE33" s="105"/>
      <c r="CG33" s="115" t="s">
        <v>49</v>
      </c>
      <c r="CH33" s="114"/>
      <c r="CI33">
        <v>0</v>
      </c>
      <c r="CJ33" s="116">
        <v>0</v>
      </c>
      <c r="CK33" s="116">
        <v>0</v>
      </c>
      <c r="CL33" s="116">
        <v>0</v>
      </c>
      <c r="CM33" s="116">
        <v>0</v>
      </c>
      <c r="CN33" s="116">
        <v>0</v>
      </c>
      <c r="CO33" s="116">
        <v>0</v>
      </c>
      <c r="CP33" s="116">
        <v>0</v>
      </c>
      <c r="CQ33" s="116">
        <v>0</v>
      </c>
      <c r="CR33" s="116">
        <v>0</v>
      </c>
      <c r="CS33" s="105"/>
      <c r="CU33" s="115" t="s">
        <v>49</v>
      </c>
      <c r="CV33" s="114"/>
      <c r="CW33">
        <v>0</v>
      </c>
      <c r="CX33" s="116">
        <v>0</v>
      </c>
      <c r="CY33" s="116">
        <v>0</v>
      </c>
      <c r="CZ33" s="116">
        <v>0</v>
      </c>
      <c r="DA33" s="116">
        <v>0</v>
      </c>
      <c r="DB33" s="116">
        <v>0</v>
      </c>
      <c r="DC33" s="116">
        <v>0</v>
      </c>
      <c r="DD33" s="116">
        <v>0</v>
      </c>
      <c r="DE33" s="116">
        <v>0</v>
      </c>
      <c r="DF33" s="116">
        <v>0</v>
      </c>
      <c r="DG33" s="105"/>
      <c r="DI33" s="115" t="s">
        <v>49</v>
      </c>
      <c r="DJ33" s="114"/>
      <c r="DK33">
        <v>0</v>
      </c>
      <c r="DL33" s="116">
        <v>0</v>
      </c>
      <c r="DM33" s="116">
        <v>0</v>
      </c>
      <c r="DN33" s="116">
        <v>0</v>
      </c>
      <c r="DO33" s="116">
        <v>0</v>
      </c>
      <c r="DP33" s="116">
        <v>0</v>
      </c>
      <c r="DQ33" s="116">
        <v>0</v>
      </c>
      <c r="DR33" s="116">
        <v>0</v>
      </c>
      <c r="DS33" s="116">
        <v>0</v>
      </c>
      <c r="DT33" s="116">
        <v>0</v>
      </c>
      <c r="DU33" s="105"/>
    </row>
    <row r="34" spans="1:125" ht="12.75">
      <c r="A34" s="63"/>
      <c r="B34" s="54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102"/>
      <c r="N34" s="37"/>
      <c r="O34" s="63"/>
      <c r="P34" s="54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102"/>
      <c r="AC34" s="63"/>
      <c r="AD34" s="54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102"/>
      <c r="AQ34" s="63"/>
      <c r="AR34" s="54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102"/>
      <c r="BE34" s="63"/>
      <c r="BF34" s="54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102"/>
      <c r="BS34" s="63"/>
      <c r="BT34" s="54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102"/>
      <c r="CG34" s="63"/>
      <c r="CH34" s="54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102"/>
      <c r="CU34" s="63"/>
      <c r="CV34" s="54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102"/>
      <c r="DI34" s="63"/>
      <c r="DJ34" s="54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102"/>
    </row>
    <row r="35" spans="1:125" ht="12.75">
      <c r="A35" s="66" t="s">
        <v>50</v>
      </c>
      <c r="B35" s="67"/>
      <c r="C35" s="112">
        <f aca="true" t="shared" si="48" ref="C35:L35">C31-C33</f>
        <v>-185097.51</v>
      </c>
      <c r="D35" s="112">
        <f t="shared" si="48"/>
        <v>-185097.51</v>
      </c>
      <c r="E35" s="112">
        <f t="shared" si="48"/>
        <v>-21894.27250000011</v>
      </c>
      <c r="F35" s="112">
        <f t="shared" si="48"/>
        <v>-21894.27250000011</v>
      </c>
      <c r="G35" s="112">
        <f t="shared" si="48"/>
        <v>-21894.27250000011</v>
      </c>
      <c r="H35" s="112">
        <f t="shared" si="48"/>
        <v>-21894.27250000011</v>
      </c>
      <c r="I35" s="112">
        <f t="shared" si="48"/>
        <v>-21894.27250000011</v>
      </c>
      <c r="J35" s="112">
        <f t="shared" si="48"/>
        <v>-21894.27250000011</v>
      </c>
      <c r="K35" s="112">
        <f t="shared" si="48"/>
        <v>-21894.27250000011</v>
      </c>
      <c r="L35" s="112">
        <f t="shared" si="48"/>
        <v>-21894.27250000011</v>
      </c>
      <c r="M35" s="101"/>
      <c r="N35" s="37"/>
      <c r="O35" s="66" t="s">
        <v>50</v>
      </c>
      <c r="P35" s="67"/>
      <c r="Q35" s="112">
        <f aca="true" t="shared" si="49" ref="Q35:Z35">Q31-Q33</f>
        <v>-187581.6075</v>
      </c>
      <c r="R35" s="112">
        <f t="shared" si="49"/>
        <v>-187581.6075</v>
      </c>
      <c r="S35" s="112">
        <f t="shared" si="49"/>
        <v>-25604.723125000077</v>
      </c>
      <c r="T35" s="112">
        <f t="shared" si="49"/>
        <v>-25604.723125000077</v>
      </c>
      <c r="U35" s="112">
        <f t="shared" si="49"/>
        <v>-25604.723125000077</v>
      </c>
      <c r="V35" s="112">
        <f t="shared" si="49"/>
        <v>-25604.723125000077</v>
      </c>
      <c r="W35" s="112">
        <f t="shared" si="49"/>
        <v>-25604.723125000077</v>
      </c>
      <c r="X35" s="112">
        <f t="shared" si="49"/>
        <v>-25604.723125000077</v>
      </c>
      <c r="Y35" s="112">
        <f t="shared" si="49"/>
        <v>-25604.723125000077</v>
      </c>
      <c r="Z35" s="112">
        <f t="shared" si="49"/>
        <v>-25604.723125000077</v>
      </c>
      <c r="AA35" s="101"/>
      <c r="AC35" s="66" t="s">
        <v>50</v>
      </c>
      <c r="AD35" s="67"/>
      <c r="AE35" s="112">
        <f aca="true" t="shared" si="50" ref="AE35:AN35">AE31-AE33</f>
        <v>-190065.705</v>
      </c>
      <c r="AF35" s="112">
        <f t="shared" si="50"/>
        <v>-190065.705</v>
      </c>
      <c r="AG35" s="112">
        <f t="shared" si="50"/>
        <v>-29315.173750000016</v>
      </c>
      <c r="AH35" s="112">
        <f t="shared" si="50"/>
        <v>-29315.173750000016</v>
      </c>
      <c r="AI35" s="112">
        <f t="shared" si="50"/>
        <v>-29315.173750000016</v>
      </c>
      <c r="AJ35" s="112">
        <f t="shared" si="50"/>
        <v>-29315.173750000016</v>
      </c>
      <c r="AK35" s="112">
        <f t="shared" si="50"/>
        <v>-29315.173750000016</v>
      </c>
      <c r="AL35" s="112">
        <f t="shared" si="50"/>
        <v>-29315.173750000016</v>
      </c>
      <c r="AM35" s="112">
        <f t="shared" si="50"/>
        <v>-29315.173750000016</v>
      </c>
      <c r="AN35" s="112">
        <f t="shared" si="50"/>
        <v>-29315.173750000016</v>
      </c>
      <c r="AO35" s="101"/>
      <c r="AQ35" s="66" t="s">
        <v>50</v>
      </c>
      <c r="AR35" s="67"/>
      <c r="AS35" s="112">
        <f aca="true" t="shared" si="51" ref="AS35:BB35">AS31-AS33</f>
        <v>-192549.8025</v>
      </c>
      <c r="AT35" s="112">
        <f t="shared" si="51"/>
        <v>-192549.8025</v>
      </c>
      <c r="AU35" s="112">
        <f t="shared" si="51"/>
        <v>-33025.62437500004</v>
      </c>
      <c r="AV35" s="112">
        <f t="shared" si="51"/>
        <v>-33025.62437500004</v>
      </c>
      <c r="AW35" s="112">
        <f t="shared" si="51"/>
        <v>-33025.62437500004</v>
      </c>
      <c r="AX35" s="112">
        <f t="shared" si="51"/>
        <v>-33025.62437500004</v>
      </c>
      <c r="AY35" s="112">
        <f t="shared" si="51"/>
        <v>-33025.62437500004</v>
      </c>
      <c r="AZ35" s="112">
        <f t="shared" si="51"/>
        <v>-33025.62437500004</v>
      </c>
      <c r="BA35" s="112">
        <f t="shared" si="51"/>
        <v>-33025.62437500004</v>
      </c>
      <c r="BB35" s="112">
        <f t="shared" si="51"/>
        <v>-33025.62437500004</v>
      </c>
      <c r="BC35" s="101"/>
      <c r="BE35" s="66" t="s">
        <v>50</v>
      </c>
      <c r="BF35" s="67"/>
      <c r="BG35" s="112">
        <f aca="true" t="shared" si="52" ref="BG35:BP35">BG31-BG33</f>
        <v>-195033.9</v>
      </c>
      <c r="BH35" s="112">
        <f t="shared" si="52"/>
        <v>-195033.9</v>
      </c>
      <c r="BI35" s="112">
        <f t="shared" si="52"/>
        <v>-36736.07500000004</v>
      </c>
      <c r="BJ35" s="112">
        <f t="shared" si="52"/>
        <v>-36736.07500000004</v>
      </c>
      <c r="BK35" s="112">
        <f t="shared" si="52"/>
        <v>-36736.07500000004</v>
      </c>
      <c r="BL35" s="112">
        <f t="shared" si="52"/>
        <v>-36736.07500000004</v>
      </c>
      <c r="BM35" s="112">
        <f t="shared" si="52"/>
        <v>-36736.07500000004</v>
      </c>
      <c r="BN35" s="112">
        <f t="shared" si="52"/>
        <v>-36736.07500000004</v>
      </c>
      <c r="BO35" s="112">
        <f t="shared" si="52"/>
        <v>-36736.07500000004</v>
      </c>
      <c r="BP35" s="112">
        <f t="shared" si="52"/>
        <v>-36736.07500000004</v>
      </c>
      <c r="BQ35" s="101"/>
      <c r="BS35" s="66" t="s">
        <v>50</v>
      </c>
      <c r="BT35" s="67"/>
      <c r="BU35" s="112">
        <f aca="true" t="shared" si="53" ref="BU35:CD35">BU31-BU33</f>
        <v>-197517.9975</v>
      </c>
      <c r="BV35" s="112">
        <f t="shared" si="53"/>
        <v>-197517.9975</v>
      </c>
      <c r="BW35" s="112">
        <f t="shared" si="53"/>
        <v>-40446.52562500001</v>
      </c>
      <c r="BX35" s="112">
        <f t="shared" si="53"/>
        <v>-40446.52562500001</v>
      </c>
      <c r="BY35" s="112">
        <f t="shared" si="53"/>
        <v>-40446.52562500001</v>
      </c>
      <c r="BZ35" s="112">
        <f t="shared" si="53"/>
        <v>-40446.52562500001</v>
      </c>
      <c r="CA35" s="112">
        <f t="shared" si="53"/>
        <v>-40446.52562500001</v>
      </c>
      <c r="CB35" s="112">
        <f t="shared" si="53"/>
        <v>-40446.52562500001</v>
      </c>
      <c r="CC35" s="112">
        <f t="shared" si="53"/>
        <v>-40446.52562500001</v>
      </c>
      <c r="CD35" s="112">
        <f t="shared" si="53"/>
        <v>-40446.52562500001</v>
      </c>
      <c r="CE35" s="101"/>
      <c r="CG35" s="66" t="s">
        <v>50</v>
      </c>
      <c r="CH35" s="67"/>
      <c r="CI35" s="112">
        <f aca="true" t="shared" si="54" ref="CI35:CR35">CI31-CI33</f>
        <v>-200002.095</v>
      </c>
      <c r="CJ35" s="112">
        <f t="shared" si="54"/>
        <v>-200002.095</v>
      </c>
      <c r="CK35" s="112">
        <f t="shared" si="54"/>
        <v>-44156.976250000065</v>
      </c>
      <c r="CL35" s="112">
        <f t="shared" si="54"/>
        <v>-44156.976250000065</v>
      </c>
      <c r="CM35" s="112">
        <f t="shared" si="54"/>
        <v>-44156.976250000065</v>
      </c>
      <c r="CN35" s="112">
        <f t="shared" si="54"/>
        <v>-44156.976250000065</v>
      </c>
      <c r="CO35" s="112">
        <f t="shared" si="54"/>
        <v>-44156.976250000065</v>
      </c>
      <c r="CP35" s="112">
        <f t="shared" si="54"/>
        <v>-44156.976250000065</v>
      </c>
      <c r="CQ35" s="112">
        <f t="shared" si="54"/>
        <v>-44156.976250000065</v>
      </c>
      <c r="CR35" s="112">
        <f t="shared" si="54"/>
        <v>-44156.976250000065</v>
      </c>
      <c r="CS35" s="101"/>
      <c r="CU35" s="66" t="s">
        <v>50</v>
      </c>
      <c r="CV35" s="67"/>
      <c r="CW35" s="112">
        <f aca="true" t="shared" si="55" ref="CW35:DF35">CW31-CW33</f>
        <v>-202486.1925</v>
      </c>
      <c r="CX35" s="112">
        <f t="shared" si="55"/>
        <v>-202486.1925</v>
      </c>
      <c r="CY35" s="112">
        <f t="shared" si="55"/>
        <v>-47867.42687500006</v>
      </c>
      <c r="CZ35" s="112">
        <f t="shared" si="55"/>
        <v>-47867.42687500006</v>
      </c>
      <c r="DA35" s="112">
        <f t="shared" si="55"/>
        <v>-47867.42687500006</v>
      </c>
      <c r="DB35" s="112">
        <f t="shared" si="55"/>
        <v>-47867.42687500006</v>
      </c>
      <c r="DC35" s="112">
        <f t="shared" si="55"/>
        <v>-47867.42687500006</v>
      </c>
      <c r="DD35" s="112">
        <f t="shared" si="55"/>
        <v>-47867.42687500006</v>
      </c>
      <c r="DE35" s="112">
        <f t="shared" si="55"/>
        <v>-47867.42687500006</v>
      </c>
      <c r="DF35" s="112">
        <f t="shared" si="55"/>
        <v>-47867.42687500006</v>
      </c>
      <c r="DG35" s="101"/>
      <c r="DI35" s="66" t="s">
        <v>50</v>
      </c>
      <c r="DJ35" s="67"/>
      <c r="DK35" s="112">
        <f aca="true" t="shared" si="56" ref="DK35:DT35">DK31-DK33</f>
        <v>-204970.28999999998</v>
      </c>
      <c r="DL35" s="112">
        <f t="shared" si="56"/>
        <v>-204970.28999999998</v>
      </c>
      <c r="DM35" s="112">
        <f t="shared" si="56"/>
        <v>-51577.87750000006</v>
      </c>
      <c r="DN35" s="112">
        <f t="shared" si="56"/>
        <v>-51577.87750000006</v>
      </c>
      <c r="DO35" s="112">
        <f t="shared" si="56"/>
        <v>-51577.87750000006</v>
      </c>
      <c r="DP35" s="112">
        <f t="shared" si="56"/>
        <v>-51577.87750000006</v>
      </c>
      <c r="DQ35" s="112">
        <f t="shared" si="56"/>
        <v>-51577.87750000006</v>
      </c>
      <c r="DR35" s="112">
        <f t="shared" si="56"/>
        <v>-51577.87750000006</v>
      </c>
      <c r="DS35" s="112">
        <f t="shared" si="56"/>
        <v>-51577.87750000006</v>
      </c>
      <c r="DT35" s="112">
        <f t="shared" si="56"/>
        <v>-51577.87750000006</v>
      </c>
      <c r="DU35" s="101"/>
    </row>
    <row r="36" spans="1:125" ht="12.75">
      <c r="A36" s="63"/>
      <c r="B36" s="54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101"/>
      <c r="N36" s="37"/>
      <c r="O36" s="63"/>
      <c r="P36" s="54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101"/>
      <c r="AC36" s="63"/>
      <c r="AD36" s="54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101"/>
      <c r="AQ36" s="63"/>
      <c r="AR36" s="54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101"/>
      <c r="BE36" s="63"/>
      <c r="BF36" s="54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101"/>
      <c r="BS36" s="63"/>
      <c r="BT36" s="54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101"/>
      <c r="CG36" s="63"/>
      <c r="CH36" s="54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101"/>
      <c r="CU36" s="63"/>
      <c r="CV36" s="54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101"/>
      <c r="DI36" s="63"/>
      <c r="DJ36" s="54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101"/>
    </row>
    <row r="37" spans="1:125" ht="12.75">
      <c r="A37" s="115" t="s">
        <v>51</v>
      </c>
      <c r="B37" s="107">
        <f>'[1]Assumptions'!C23</f>
        <v>0.3725</v>
      </c>
      <c r="C37" s="108">
        <f aca="true" t="shared" si="57" ref="C37:L37">$B$37*C35</f>
        <v>-68948.82247500001</v>
      </c>
      <c r="D37" s="108">
        <f t="shared" si="57"/>
        <v>-68948.82247500001</v>
      </c>
      <c r="E37" s="108">
        <f t="shared" si="57"/>
        <v>-8155.61650625004</v>
      </c>
      <c r="F37" s="108">
        <f t="shared" si="57"/>
        <v>-8155.61650625004</v>
      </c>
      <c r="G37" s="108">
        <f t="shared" si="57"/>
        <v>-8155.61650625004</v>
      </c>
      <c r="H37" s="108">
        <f t="shared" si="57"/>
        <v>-8155.61650625004</v>
      </c>
      <c r="I37" s="108">
        <f t="shared" si="57"/>
        <v>-8155.61650625004</v>
      </c>
      <c r="J37" s="108">
        <f t="shared" si="57"/>
        <v>-8155.61650625004</v>
      </c>
      <c r="K37" s="108">
        <f t="shared" si="57"/>
        <v>-8155.61650625004</v>
      </c>
      <c r="L37" s="108">
        <f t="shared" si="57"/>
        <v>-8155.61650625004</v>
      </c>
      <c r="M37" s="105"/>
      <c r="N37" s="75"/>
      <c r="O37" s="115" t="s">
        <v>51</v>
      </c>
      <c r="P37" s="107">
        <v>0.3725</v>
      </c>
      <c r="Q37" s="108">
        <f aca="true" t="shared" si="58" ref="Q37:Z37">$B$37*Q35</f>
        <v>-69874.14879375</v>
      </c>
      <c r="R37" s="108">
        <f t="shared" si="58"/>
        <v>-69874.14879375</v>
      </c>
      <c r="S37" s="108">
        <f t="shared" si="58"/>
        <v>-9537.75936406253</v>
      </c>
      <c r="T37" s="108">
        <f t="shared" si="58"/>
        <v>-9537.75936406253</v>
      </c>
      <c r="U37" s="108">
        <f t="shared" si="58"/>
        <v>-9537.75936406253</v>
      </c>
      <c r="V37" s="108">
        <f t="shared" si="58"/>
        <v>-9537.75936406253</v>
      </c>
      <c r="W37" s="108">
        <f t="shared" si="58"/>
        <v>-9537.75936406253</v>
      </c>
      <c r="X37" s="108">
        <f t="shared" si="58"/>
        <v>-9537.75936406253</v>
      </c>
      <c r="Y37" s="108">
        <f t="shared" si="58"/>
        <v>-9537.75936406253</v>
      </c>
      <c r="Z37" s="108">
        <f t="shared" si="58"/>
        <v>-9537.75936406253</v>
      </c>
      <c r="AA37" s="105"/>
      <c r="AC37" s="115" t="s">
        <v>51</v>
      </c>
      <c r="AD37" s="107">
        <v>0.3725</v>
      </c>
      <c r="AE37" s="108">
        <f aca="true" t="shared" si="59" ref="AE37:AN37">$B$37*AE35</f>
        <v>-70799.47511249999</v>
      </c>
      <c r="AF37" s="108">
        <f t="shared" si="59"/>
        <v>-70799.47511249999</v>
      </c>
      <c r="AG37" s="108">
        <f t="shared" si="59"/>
        <v>-10919.902221875005</v>
      </c>
      <c r="AH37" s="108">
        <f t="shared" si="59"/>
        <v>-10919.902221875005</v>
      </c>
      <c r="AI37" s="108">
        <f t="shared" si="59"/>
        <v>-10919.902221875005</v>
      </c>
      <c r="AJ37" s="108">
        <f t="shared" si="59"/>
        <v>-10919.902221875005</v>
      </c>
      <c r="AK37" s="108">
        <f t="shared" si="59"/>
        <v>-10919.902221875005</v>
      </c>
      <c r="AL37" s="108">
        <f t="shared" si="59"/>
        <v>-10919.902221875005</v>
      </c>
      <c r="AM37" s="108">
        <f t="shared" si="59"/>
        <v>-10919.902221875005</v>
      </c>
      <c r="AN37" s="108">
        <f t="shared" si="59"/>
        <v>-10919.902221875005</v>
      </c>
      <c r="AO37" s="105"/>
      <c r="AQ37" s="115" t="s">
        <v>51</v>
      </c>
      <c r="AR37" s="107">
        <v>0.3725</v>
      </c>
      <c r="AS37" s="108">
        <f aca="true" t="shared" si="60" ref="AS37:BB37">$B$37*AS35</f>
        <v>-71724.80143125</v>
      </c>
      <c r="AT37" s="108">
        <f t="shared" si="60"/>
        <v>-71724.80143125</v>
      </c>
      <c r="AU37" s="108">
        <f t="shared" si="60"/>
        <v>-12302.045079687516</v>
      </c>
      <c r="AV37" s="108">
        <f t="shared" si="60"/>
        <v>-12302.045079687516</v>
      </c>
      <c r="AW37" s="108">
        <f t="shared" si="60"/>
        <v>-12302.045079687516</v>
      </c>
      <c r="AX37" s="108">
        <f t="shared" si="60"/>
        <v>-12302.045079687516</v>
      </c>
      <c r="AY37" s="108">
        <f t="shared" si="60"/>
        <v>-12302.045079687516</v>
      </c>
      <c r="AZ37" s="108">
        <f t="shared" si="60"/>
        <v>-12302.045079687516</v>
      </c>
      <c r="BA37" s="108">
        <f t="shared" si="60"/>
        <v>-12302.045079687516</v>
      </c>
      <c r="BB37" s="108">
        <f t="shared" si="60"/>
        <v>-12302.045079687516</v>
      </c>
      <c r="BC37" s="105"/>
      <c r="BE37" s="115" t="s">
        <v>51</v>
      </c>
      <c r="BF37" s="107">
        <v>0.3725</v>
      </c>
      <c r="BG37" s="108">
        <f aca="true" t="shared" si="61" ref="BG37:BP37">$B$37*BG35</f>
        <v>-72650.12775</v>
      </c>
      <c r="BH37" s="108">
        <f t="shared" si="61"/>
        <v>-72650.12775</v>
      </c>
      <c r="BI37" s="108">
        <f t="shared" si="61"/>
        <v>-13684.187937500015</v>
      </c>
      <c r="BJ37" s="108">
        <f t="shared" si="61"/>
        <v>-13684.187937500015</v>
      </c>
      <c r="BK37" s="108">
        <f t="shared" si="61"/>
        <v>-13684.187937500015</v>
      </c>
      <c r="BL37" s="108">
        <f t="shared" si="61"/>
        <v>-13684.187937500015</v>
      </c>
      <c r="BM37" s="108">
        <f t="shared" si="61"/>
        <v>-13684.187937500015</v>
      </c>
      <c r="BN37" s="108">
        <f t="shared" si="61"/>
        <v>-13684.187937500015</v>
      </c>
      <c r="BO37" s="108">
        <f t="shared" si="61"/>
        <v>-13684.187937500015</v>
      </c>
      <c r="BP37" s="108">
        <f t="shared" si="61"/>
        <v>-13684.187937500015</v>
      </c>
      <c r="BQ37" s="105"/>
      <c r="BS37" s="115" t="s">
        <v>51</v>
      </c>
      <c r="BT37" s="107">
        <v>0.3725</v>
      </c>
      <c r="BU37" s="108">
        <f aca="true" t="shared" si="62" ref="BU37:CD37">$B$37*BU35</f>
        <v>-73575.45406875</v>
      </c>
      <c r="BV37" s="108">
        <f t="shared" si="62"/>
        <v>-73575.45406875</v>
      </c>
      <c r="BW37" s="108">
        <f t="shared" si="62"/>
        <v>-15066.330795312504</v>
      </c>
      <c r="BX37" s="108">
        <f t="shared" si="62"/>
        <v>-15066.330795312504</v>
      </c>
      <c r="BY37" s="108">
        <f t="shared" si="62"/>
        <v>-15066.330795312504</v>
      </c>
      <c r="BZ37" s="108">
        <f t="shared" si="62"/>
        <v>-15066.330795312504</v>
      </c>
      <c r="CA37" s="108">
        <f t="shared" si="62"/>
        <v>-15066.330795312504</v>
      </c>
      <c r="CB37" s="108">
        <f t="shared" si="62"/>
        <v>-15066.330795312504</v>
      </c>
      <c r="CC37" s="108">
        <f t="shared" si="62"/>
        <v>-15066.330795312504</v>
      </c>
      <c r="CD37" s="108">
        <f t="shared" si="62"/>
        <v>-15066.330795312504</v>
      </c>
      <c r="CE37" s="105"/>
      <c r="CG37" s="115" t="s">
        <v>51</v>
      </c>
      <c r="CH37" s="107">
        <v>0.3725</v>
      </c>
      <c r="CI37" s="108">
        <f aca="true" t="shared" si="63" ref="CI37:CR37">$B$37*CI35</f>
        <v>-74500.7803875</v>
      </c>
      <c r="CJ37" s="108">
        <f t="shared" si="63"/>
        <v>-74500.7803875</v>
      </c>
      <c r="CK37" s="108">
        <f t="shared" si="63"/>
        <v>-16448.473653125024</v>
      </c>
      <c r="CL37" s="108">
        <f t="shared" si="63"/>
        <v>-16448.473653125024</v>
      </c>
      <c r="CM37" s="108">
        <f t="shared" si="63"/>
        <v>-16448.473653125024</v>
      </c>
      <c r="CN37" s="108">
        <f t="shared" si="63"/>
        <v>-16448.473653125024</v>
      </c>
      <c r="CO37" s="108">
        <f t="shared" si="63"/>
        <v>-16448.473653125024</v>
      </c>
      <c r="CP37" s="108">
        <f t="shared" si="63"/>
        <v>-16448.473653125024</v>
      </c>
      <c r="CQ37" s="108">
        <f t="shared" si="63"/>
        <v>-16448.473653125024</v>
      </c>
      <c r="CR37" s="108">
        <f t="shared" si="63"/>
        <v>-16448.473653125024</v>
      </c>
      <c r="CS37" s="105"/>
      <c r="CU37" s="115" t="s">
        <v>51</v>
      </c>
      <c r="CV37" s="107">
        <v>0.3725</v>
      </c>
      <c r="CW37" s="108">
        <f aca="true" t="shared" si="64" ref="CW37:DF37">$B$37*CW35</f>
        <v>-75426.10670625001</v>
      </c>
      <c r="CX37" s="108">
        <f t="shared" si="64"/>
        <v>-75426.10670625001</v>
      </c>
      <c r="CY37" s="108">
        <f t="shared" si="64"/>
        <v>-17830.61651093752</v>
      </c>
      <c r="CZ37" s="108">
        <f t="shared" si="64"/>
        <v>-17830.61651093752</v>
      </c>
      <c r="DA37" s="108">
        <f t="shared" si="64"/>
        <v>-17830.61651093752</v>
      </c>
      <c r="DB37" s="108">
        <f t="shared" si="64"/>
        <v>-17830.61651093752</v>
      </c>
      <c r="DC37" s="108">
        <f t="shared" si="64"/>
        <v>-17830.61651093752</v>
      </c>
      <c r="DD37" s="108">
        <f t="shared" si="64"/>
        <v>-17830.61651093752</v>
      </c>
      <c r="DE37" s="108">
        <f t="shared" si="64"/>
        <v>-17830.61651093752</v>
      </c>
      <c r="DF37" s="108">
        <f t="shared" si="64"/>
        <v>-17830.61651093752</v>
      </c>
      <c r="DG37" s="105"/>
      <c r="DI37" s="115" t="s">
        <v>51</v>
      </c>
      <c r="DJ37" s="107">
        <v>0.3725</v>
      </c>
      <c r="DK37" s="108">
        <f aca="true" t="shared" si="65" ref="DK37:DT37">$B$37*DK35</f>
        <v>-76351.43302499999</v>
      </c>
      <c r="DL37" s="108">
        <f t="shared" si="65"/>
        <v>-76351.43302499999</v>
      </c>
      <c r="DM37" s="108">
        <f t="shared" si="65"/>
        <v>-19212.759368750023</v>
      </c>
      <c r="DN37" s="108">
        <f t="shared" si="65"/>
        <v>-19212.759368750023</v>
      </c>
      <c r="DO37" s="108">
        <f t="shared" si="65"/>
        <v>-19212.759368750023</v>
      </c>
      <c r="DP37" s="108">
        <f t="shared" si="65"/>
        <v>-19212.759368750023</v>
      </c>
      <c r="DQ37" s="108">
        <f t="shared" si="65"/>
        <v>-19212.759368750023</v>
      </c>
      <c r="DR37" s="108">
        <f t="shared" si="65"/>
        <v>-19212.759368750023</v>
      </c>
      <c r="DS37" s="108">
        <f t="shared" si="65"/>
        <v>-19212.759368750023</v>
      </c>
      <c r="DT37" s="108">
        <f t="shared" si="65"/>
        <v>-19212.759368750023</v>
      </c>
      <c r="DU37" s="105"/>
    </row>
    <row r="38" spans="1:125" ht="12.75">
      <c r="A38" s="63"/>
      <c r="B38" s="54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101"/>
      <c r="N38" s="37"/>
      <c r="O38" s="63"/>
      <c r="P38" s="54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101"/>
      <c r="AC38" s="63"/>
      <c r="AD38" s="54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101"/>
      <c r="AQ38" s="63"/>
      <c r="AR38" s="54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101"/>
      <c r="BE38" s="63"/>
      <c r="BF38" s="54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101"/>
      <c r="BS38" s="63"/>
      <c r="BT38" s="54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101"/>
      <c r="CG38" s="63"/>
      <c r="CH38" s="54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101"/>
      <c r="CU38" s="63"/>
      <c r="CV38" s="54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101"/>
      <c r="DI38" s="63"/>
      <c r="DJ38" s="54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101"/>
    </row>
    <row r="39" spans="1:125" ht="12.75">
      <c r="A39" s="66" t="s">
        <v>52</v>
      </c>
      <c r="B39" s="67"/>
      <c r="C39" s="112">
        <f aca="true" t="shared" si="66" ref="C39:L39">C35-C37</f>
        <v>-116148.687525</v>
      </c>
      <c r="D39" s="112">
        <f t="shared" si="66"/>
        <v>-116148.687525</v>
      </c>
      <c r="E39" s="112">
        <f t="shared" si="66"/>
        <v>-13738.655993750068</v>
      </c>
      <c r="F39" s="112">
        <f t="shared" si="66"/>
        <v>-13738.655993750068</v>
      </c>
      <c r="G39" s="112">
        <f t="shared" si="66"/>
        <v>-13738.655993750068</v>
      </c>
      <c r="H39" s="112">
        <f t="shared" si="66"/>
        <v>-13738.655993750068</v>
      </c>
      <c r="I39" s="112">
        <f t="shared" si="66"/>
        <v>-13738.655993750068</v>
      </c>
      <c r="J39" s="112">
        <f t="shared" si="66"/>
        <v>-13738.655993750068</v>
      </c>
      <c r="K39" s="112">
        <f t="shared" si="66"/>
        <v>-13738.655993750068</v>
      </c>
      <c r="L39" s="112">
        <f t="shared" si="66"/>
        <v>-13738.655993750068</v>
      </c>
      <c r="M39" s="101"/>
      <c r="N39" s="113"/>
      <c r="O39" s="66" t="s">
        <v>52</v>
      </c>
      <c r="P39" s="67"/>
      <c r="Q39" s="112">
        <f aca="true" t="shared" si="67" ref="Q39:Z39">Q35-Q37</f>
        <v>-117707.45870625</v>
      </c>
      <c r="R39" s="112">
        <f t="shared" si="67"/>
        <v>-117707.45870625</v>
      </c>
      <c r="S39" s="112">
        <f t="shared" si="67"/>
        <v>-16066.963760937548</v>
      </c>
      <c r="T39" s="112">
        <f t="shared" si="67"/>
        <v>-16066.963760937548</v>
      </c>
      <c r="U39" s="112">
        <f t="shared" si="67"/>
        <v>-16066.963760937548</v>
      </c>
      <c r="V39" s="112">
        <f t="shared" si="67"/>
        <v>-16066.963760937548</v>
      </c>
      <c r="W39" s="112">
        <f t="shared" si="67"/>
        <v>-16066.963760937548</v>
      </c>
      <c r="X39" s="112">
        <f t="shared" si="67"/>
        <v>-16066.963760937548</v>
      </c>
      <c r="Y39" s="112">
        <f t="shared" si="67"/>
        <v>-16066.963760937548</v>
      </c>
      <c r="Z39" s="112">
        <f t="shared" si="67"/>
        <v>-16066.963760937548</v>
      </c>
      <c r="AA39" s="101"/>
      <c r="AC39" s="66" t="s">
        <v>52</v>
      </c>
      <c r="AD39" s="67"/>
      <c r="AE39" s="112">
        <f aca="true" t="shared" si="68" ref="AE39:AN39">AE35-AE37</f>
        <v>-119266.2298875</v>
      </c>
      <c r="AF39" s="112">
        <f t="shared" si="68"/>
        <v>-119266.2298875</v>
      </c>
      <c r="AG39" s="112">
        <f t="shared" si="68"/>
        <v>-18395.271528125013</v>
      </c>
      <c r="AH39" s="112">
        <f t="shared" si="68"/>
        <v>-18395.271528125013</v>
      </c>
      <c r="AI39" s="112">
        <f t="shared" si="68"/>
        <v>-18395.271528125013</v>
      </c>
      <c r="AJ39" s="112">
        <f t="shared" si="68"/>
        <v>-18395.271528125013</v>
      </c>
      <c r="AK39" s="112">
        <f t="shared" si="68"/>
        <v>-18395.271528125013</v>
      </c>
      <c r="AL39" s="112">
        <f t="shared" si="68"/>
        <v>-18395.271528125013</v>
      </c>
      <c r="AM39" s="112">
        <f t="shared" si="68"/>
        <v>-18395.271528125013</v>
      </c>
      <c r="AN39" s="112">
        <f t="shared" si="68"/>
        <v>-18395.271528125013</v>
      </c>
      <c r="AO39" s="101"/>
      <c r="AQ39" s="66" t="s">
        <v>52</v>
      </c>
      <c r="AR39" s="67"/>
      <c r="AS39" s="112">
        <f aca="true" t="shared" si="69" ref="AS39:BB39">AS35-AS37</f>
        <v>-120825.00106874999</v>
      </c>
      <c r="AT39" s="112">
        <f t="shared" si="69"/>
        <v>-120825.00106874999</v>
      </c>
      <c r="AU39" s="112">
        <f t="shared" si="69"/>
        <v>-20723.579295312527</v>
      </c>
      <c r="AV39" s="112">
        <f t="shared" si="69"/>
        <v>-20723.579295312527</v>
      </c>
      <c r="AW39" s="112">
        <f t="shared" si="69"/>
        <v>-20723.579295312527</v>
      </c>
      <c r="AX39" s="112">
        <f t="shared" si="69"/>
        <v>-20723.579295312527</v>
      </c>
      <c r="AY39" s="112">
        <f t="shared" si="69"/>
        <v>-20723.579295312527</v>
      </c>
      <c r="AZ39" s="112">
        <f t="shared" si="69"/>
        <v>-20723.579295312527</v>
      </c>
      <c r="BA39" s="112">
        <f t="shared" si="69"/>
        <v>-20723.579295312527</v>
      </c>
      <c r="BB39" s="112">
        <f t="shared" si="69"/>
        <v>-20723.579295312527</v>
      </c>
      <c r="BC39" s="101"/>
      <c r="BE39" s="66" t="s">
        <v>52</v>
      </c>
      <c r="BF39" s="67"/>
      <c r="BG39" s="112">
        <f aca="true" t="shared" si="70" ref="BG39:BP39">BG35-BG37</f>
        <v>-122383.77225</v>
      </c>
      <c r="BH39" s="112">
        <f t="shared" si="70"/>
        <v>-122383.77225</v>
      </c>
      <c r="BI39" s="112">
        <f t="shared" si="70"/>
        <v>-23051.887062500027</v>
      </c>
      <c r="BJ39" s="112">
        <f t="shared" si="70"/>
        <v>-23051.887062500027</v>
      </c>
      <c r="BK39" s="112">
        <f t="shared" si="70"/>
        <v>-23051.887062500027</v>
      </c>
      <c r="BL39" s="112">
        <f t="shared" si="70"/>
        <v>-23051.887062500027</v>
      </c>
      <c r="BM39" s="112">
        <f t="shared" si="70"/>
        <v>-23051.887062500027</v>
      </c>
      <c r="BN39" s="112">
        <f t="shared" si="70"/>
        <v>-23051.887062500027</v>
      </c>
      <c r="BO39" s="112">
        <f t="shared" si="70"/>
        <v>-23051.887062500027</v>
      </c>
      <c r="BP39" s="112">
        <f t="shared" si="70"/>
        <v>-23051.887062500027</v>
      </c>
      <c r="BQ39" s="101"/>
      <c r="BS39" s="66" t="s">
        <v>52</v>
      </c>
      <c r="BT39" s="67"/>
      <c r="BU39" s="112">
        <f aca="true" t="shared" si="71" ref="BU39:CD39">BU35-BU37</f>
        <v>-123942.54343125</v>
      </c>
      <c r="BV39" s="112">
        <f t="shared" si="71"/>
        <v>-123942.54343125</v>
      </c>
      <c r="BW39" s="112">
        <f t="shared" si="71"/>
        <v>-25380.194829687505</v>
      </c>
      <c r="BX39" s="112">
        <f t="shared" si="71"/>
        <v>-25380.194829687505</v>
      </c>
      <c r="BY39" s="112">
        <f t="shared" si="71"/>
        <v>-25380.194829687505</v>
      </c>
      <c r="BZ39" s="112">
        <f t="shared" si="71"/>
        <v>-25380.194829687505</v>
      </c>
      <c r="CA39" s="112">
        <f t="shared" si="71"/>
        <v>-25380.194829687505</v>
      </c>
      <c r="CB39" s="112">
        <f t="shared" si="71"/>
        <v>-25380.194829687505</v>
      </c>
      <c r="CC39" s="112">
        <f t="shared" si="71"/>
        <v>-25380.194829687505</v>
      </c>
      <c r="CD39" s="112">
        <f t="shared" si="71"/>
        <v>-25380.194829687505</v>
      </c>
      <c r="CE39" s="101"/>
      <c r="CG39" s="66" t="s">
        <v>52</v>
      </c>
      <c r="CH39" s="67"/>
      <c r="CI39" s="112">
        <f aca="true" t="shared" si="72" ref="CI39:CR39">CI35-CI37</f>
        <v>-125501.3146125</v>
      </c>
      <c r="CJ39" s="112">
        <f t="shared" si="72"/>
        <v>-125501.3146125</v>
      </c>
      <c r="CK39" s="112">
        <f t="shared" si="72"/>
        <v>-27708.50259687504</v>
      </c>
      <c r="CL39" s="112">
        <f t="shared" si="72"/>
        <v>-27708.50259687504</v>
      </c>
      <c r="CM39" s="112">
        <f t="shared" si="72"/>
        <v>-27708.50259687504</v>
      </c>
      <c r="CN39" s="112">
        <f t="shared" si="72"/>
        <v>-27708.50259687504</v>
      </c>
      <c r="CO39" s="112">
        <f t="shared" si="72"/>
        <v>-27708.50259687504</v>
      </c>
      <c r="CP39" s="112">
        <f t="shared" si="72"/>
        <v>-27708.50259687504</v>
      </c>
      <c r="CQ39" s="112">
        <f t="shared" si="72"/>
        <v>-27708.50259687504</v>
      </c>
      <c r="CR39" s="112">
        <f t="shared" si="72"/>
        <v>-27708.50259687504</v>
      </c>
      <c r="CS39" s="101"/>
      <c r="CU39" s="66" t="s">
        <v>52</v>
      </c>
      <c r="CV39" s="67"/>
      <c r="CW39" s="112">
        <f aca="true" t="shared" si="73" ref="CW39:DF39">CW35-CW37</f>
        <v>-127060.08579375</v>
      </c>
      <c r="CX39" s="112">
        <f t="shared" si="73"/>
        <v>-127060.08579375</v>
      </c>
      <c r="CY39" s="112">
        <f t="shared" si="73"/>
        <v>-30036.81036406254</v>
      </c>
      <c r="CZ39" s="112">
        <f t="shared" si="73"/>
        <v>-30036.81036406254</v>
      </c>
      <c r="DA39" s="112">
        <f t="shared" si="73"/>
        <v>-30036.81036406254</v>
      </c>
      <c r="DB39" s="112">
        <f t="shared" si="73"/>
        <v>-30036.81036406254</v>
      </c>
      <c r="DC39" s="112">
        <f t="shared" si="73"/>
        <v>-30036.81036406254</v>
      </c>
      <c r="DD39" s="112">
        <f t="shared" si="73"/>
        <v>-30036.81036406254</v>
      </c>
      <c r="DE39" s="112">
        <f t="shared" si="73"/>
        <v>-30036.81036406254</v>
      </c>
      <c r="DF39" s="112">
        <f t="shared" si="73"/>
        <v>-30036.81036406254</v>
      </c>
      <c r="DG39" s="101"/>
      <c r="DI39" s="66" t="s">
        <v>52</v>
      </c>
      <c r="DJ39" s="67"/>
      <c r="DK39" s="112">
        <f aca="true" t="shared" si="74" ref="DK39:DT39">DK35-DK37</f>
        <v>-128618.85697499999</v>
      </c>
      <c r="DL39" s="112">
        <f t="shared" si="74"/>
        <v>-128618.85697499999</v>
      </c>
      <c r="DM39" s="112">
        <f t="shared" si="74"/>
        <v>-32365.118131250038</v>
      </c>
      <c r="DN39" s="112">
        <f t="shared" si="74"/>
        <v>-32365.118131250038</v>
      </c>
      <c r="DO39" s="112">
        <f t="shared" si="74"/>
        <v>-32365.118131250038</v>
      </c>
      <c r="DP39" s="112">
        <f t="shared" si="74"/>
        <v>-32365.118131250038</v>
      </c>
      <c r="DQ39" s="112">
        <f t="shared" si="74"/>
        <v>-32365.118131250038</v>
      </c>
      <c r="DR39" s="112">
        <f t="shared" si="74"/>
        <v>-32365.118131250038</v>
      </c>
      <c r="DS39" s="112">
        <f t="shared" si="74"/>
        <v>-32365.118131250038</v>
      </c>
      <c r="DT39" s="112">
        <f t="shared" si="74"/>
        <v>-32365.118131250038</v>
      </c>
      <c r="DU39" s="101"/>
    </row>
    <row r="40" spans="1:125" ht="12.75">
      <c r="A40" s="63"/>
      <c r="B40" s="5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101"/>
      <c r="N40" s="37"/>
      <c r="O40" s="63"/>
      <c r="P40" s="54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101"/>
      <c r="AC40" s="63"/>
      <c r="AD40" s="54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101"/>
      <c r="AQ40" s="63"/>
      <c r="AR40" s="54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101"/>
      <c r="BE40" s="63"/>
      <c r="BF40" s="54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101"/>
      <c r="BS40" s="63"/>
      <c r="BT40" s="54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101"/>
      <c r="CG40" s="63"/>
      <c r="CH40" s="54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101"/>
      <c r="CU40" s="63"/>
      <c r="CV40" s="54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101"/>
      <c r="DI40" s="63"/>
      <c r="DJ40" s="54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101"/>
    </row>
    <row r="41" spans="1:125" ht="12.75">
      <c r="A41" s="66" t="s">
        <v>53</v>
      </c>
      <c r="B41" s="67"/>
      <c r="C41" s="112">
        <f aca="true" t="shared" si="75" ref="C41:L41">C39+C29</f>
        <v>-26721.177525000006</v>
      </c>
      <c r="D41" s="112">
        <f t="shared" si="75"/>
        <v>-26721.177525000006</v>
      </c>
      <c r="E41" s="112">
        <f t="shared" si="75"/>
        <v>119837.56650624993</v>
      </c>
      <c r="F41" s="112">
        <f t="shared" si="75"/>
        <v>119837.56650624993</v>
      </c>
      <c r="G41" s="112">
        <f t="shared" si="75"/>
        <v>119837.56650624993</v>
      </c>
      <c r="H41" s="112">
        <f t="shared" si="75"/>
        <v>119837.56650624993</v>
      </c>
      <c r="I41" s="112">
        <f t="shared" si="75"/>
        <v>119837.56650624993</v>
      </c>
      <c r="J41" s="112">
        <f t="shared" si="75"/>
        <v>119837.56650624993</v>
      </c>
      <c r="K41" s="112">
        <f t="shared" si="75"/>
        <v>119837.56650624993</v>
      </c>
      <c r="L41" s="112">
        <f t="shared" si="75"/>
        <v>119837.56650624993</v>
      </c>
      <c r="M41" s="101"/>
      <c r="N41" s="113"/>
      <c r="O41" s="66" t="s">
        <v>53</v>
      </c>
      <c r="P41" s="67"/>
      <c r="Q41" s="112">
        <f aca="true" t="shared" si="76" ref="Q41:Z41">Q39+Q29</f>
        <v>-25795.851206249994</v>
      </c>
      <c r="R41" s="112">
        <f t="shared" si="76"/>
        <v>-25795.851206249994</v>
      </c>
      <c r="S41" s="112">
        <f t="shared" si="76"/>
        <v>121219.70936406248</v>
      </c>
      <c r="T41" s="112">
        <f t="shared" si="76"/>
        <v>121219.70936406248</v>
      </c>
      <c r="U41" s="112">
        <f t="shared" si="76"/>
        <v>121219.70936406248</v>
      </c>
      <c r="V41" s="112">
        <f t="shared" si="76"/>
        <v>121219.70936406248</v>
      </c>
      <c r="W41" s="112">
        <f t="shared" si="76"/>
        <v>121219.70936406248</v>
      </c>
      <c r="X41" s="112">
        <f t="shared" si="76"/>
        <v>121219.70936406248</v>
      </c>
      <c r="Y41" s="112">
        <f t="shared" si="76"/>
        <v>121219.70936406248</v>
      </c>
      <c r="Z41" s="112">
        <f t="shared" si="76"/>
        <v>121219.70936406248</v>
      </c>
      <c r="AA41" s="101"/>
      <c r="AC41" s="66" t="s">
        <v>53</v>
      </c>
      <c r="AD41" s="67"/>
      <c r="AE41" s="112">
        <f aca="true" t="shared" si="77" ref="AE41:AN41">AE39+AE29</f>
        <v>-24870.52488750001</v>
      </c>
      <c r="AF41" s="112">
        <f t="shared" si="77"/>
        <v>-24870.52488750001</v>
      </c>
      <c r="AG41" s="112">
        <f t="shared" si="77"/>
        <v>122601.85222187496</v>
      </c>
      <c r="AH41" s="112">
        <f t="shared" si="77"/>
        <v>122601.85222187496</v>
      </c>
      <c r="AI41" s="112">
        <f t="shared" si="77"/>
        <v>122601.85222187496</v>
      </c>
      <c r="AJ41" s="112">
        <f t="shared" si="77"/>
        <v>122601.85222187496</v>
      </c>
      <c r="AK41" s="112">
        <f t="shared" si="77"/>
        <v>122601.85222187496</v>
      </c>
      <c r="AL41" s="112">
        <f t="shared" si="77"/>
        <v>122601.85222187496</v>
      </c>
      <c r="AM41" s="112">
        <f t="shared" si="77"/>
        <v>122601.85222187496</v>
      </c>
      <c r="AN41" s="112">
        <f t="shared" si="77"/>
        <v>122601.85222187496</v>
      </c>
      <c r="AO41" s="101"/>
      <c r="AQ41" s="66" t="s">
        <v>53</v>
      </c>
      <c r="AR41" s="67"/>
      <c r="AS41" s="112">
        <f aca="true" t="shared" si="78" ref="AS41:BB41">AS39+AS29</f>
        <v>-23945.198568749984</v>
      </c>
      <c r="AT41" s="112">
        <f t="shared" si="78"/>
        <v>-23945.198568749984</v>
      </c>
      <c r="AU41" s="112">
        <f t="shared" si="78"/>
        <v>123983.99507968748</v>
      </c>
      <c r="AV41" s="112">
        <f t="shared" si="78"/>
        <v>123983.99507968748</v>
      </c>
      <c r="AW41" s="112">
        <f t="shared" si="78"/>
        <v>123983.99507968748</v>
      </c>
      <c r="AX41" s="112">
        <f t="shared" si="78"/>
        <v>123983.99507968748</v>
      </c>
      <c r="AY41" s="112">
        <f t="shared" si="78"/>
        <v>123983.99507968748</v>
      </c>
      <c r="AZ41" s="112">
        <f t="shared" si="78"/>
        <v>123983.99507968748</v>
      </c>
      <c r="BA41" s="112">
        <f t="shared" si="78"/>
        <v>123983.99507968748</v>
      </c>
      <c r="BB41" s="112">
        <f t="shared" si="78"/>
        <v>123983.99507968748</v>
      </c>
      <c r="BC41" s="101"/>
      <c r="BE41" s="66" t="s">
        <v>53</v>
      </c>
      <c r="BF41" s="67"/>
      <c r="BG41" s="112">
        <f aca="true" t="shared" si="79" ref="BG41:BP41">BG39+BG29</f>
        <v>-23019.87225</v>
      </c>
      <c r="BH41" s="112">
        <f t="shared" si="79"/>
        <v>-23019.87225</v>
      </c>
      <c r="BI41" s="112">
        <f t="shared" si="79"/>
        <v>125366.13793749997</v>
      </c>
      <c r="BJ41" s="112">
        <f t="shared" si="79"/>
        <v>125366.13793749997</v>
      </c>
      <c r="BK41" s="112">
        <f t="shared" si="79"/>
        <v>125366.13793749997</v>
      </c>
      <c r="BL41" s="112">
        <f t="shared" si="79"/>
        <v>125366.13793749997</v>
      </c>
      <c r="BM41" s="112">
        <f t="shared" si="79"/>
        <v>125366.13793749997</v>
      </c>
      <c r="BN41" s="112">
        <f t="shared" si="79"/>
        <v>125366.13793749997</v>
      </c>
      <c r="BO41" s="112">
        <f t="shared" si="79"/>
        <v>125366.13793749997</v>
      </c>
      <c r="BP41" s="112">
        <f t="shared" si="79"/>
        <v>125366.13793749997</v>
      </c>
      <c r="BQ41" s="101"/>
      <c r="BS41" s="66" t="s">
        <v>53</v>
      </c>
      <c r="BT41" s="67"/>
      <c r="BU41" s="112">
        <f aca="true" t="shared" si="80" ref="BU41:CD41">BU39+BU29</f>
        <v>-22094.545931250017</v>
      </c>
      <c r="BV41" s="112">
        <f t="shared" si="80"/>
        <v>-22094.545931250017</v>
      </c>
      <c r="BW41" s="112">
        <f t="shared" si="80"/>
        <v>126748.28079531246</v>
      </c>
      <c r="BX41" s="112">
        <f t="shared" si="80"/>
        <v>126748.28079531246</v>
      </c>
      <c r="BY41" s="112">
        <f t="shared" si="80"/>
        <v>126748.28079531246</v>
      </c>
      <c r="BZ41" s="112">
        <f t="shared" si="80"/>
        <v>126748.28079531246</v>
      </c>
      <c r="CA41" s="112">
        <f t="shared" si="80"/>
        <v>126748.28079531246</v>
      </c>
      <c r="CB41" s="112">
        <f t="shared" si="80"/>
        <v>126748.28079531246</v>
      </c>
      <c r="CC41" s="112">
        <f t="shared" si="80"/>
        <v>126748.28079531246</v>
      </c>
      <c r="CD41" s="112">
        <f t="shared" si="80"/>
        <v>126748.28079531246</v>
      </c>
      <c r="CE41" s="101"/>
      <c r="CG41" s="66" t="s">
        <v>53</v>
      </c>
      <c r="CH41" s="67"/>
      <c r="CI41" s="112">
        <f aca="true" t="shared" si="81" ref="CI41:CR41">CI39+CI29</f>
        <v>-21169.219612500005</v>
      </c>
      <c r="CJ41" s="112">
        <f t="shared" si="81"/>
        <v>-21169.219612500005</v>
      </c>
      <c r="CK41" s="112">
        <f t="shared" si="81"/>
        <v>128130.42365312498</v>
      </c>
      <c r="CL41" s="112">
        <f t="shared" si="81"/>
        <v>128130.42365312498</v>
      </c>
      <c r="CM41" s="112">
        <f t="shared" si="81"/>
        <v>128130.42365312498</v>
      </c>
      <c r="CN41" s="112">
        <f t="shared" si="81"/>
        <v>128130.42365312498</v>
      </c>
      <c r="CO41" s="112">
        <f t="shared" si="81"/>
        <v>128130.42365312498</v>
      </c>
      <c r="CP41" s="112">
        <f t="shared" si="81"/>
        <v>128130.42365312498</v>
      </c>
      <c r="CQ41" s="112">
        <f t="shared" si="81"/>
        <v>128130.42365312498</v>
      </c>
      <c r="CR41" s="112">
        <f t="shared" si="81"/>
        <v>128130.42365312498</v>
      </c>
      <c r="CS41" s="101"/>
      <c r="CU41" s="66" t="s">
        <v>53</v>
      </c>
      <c r="CV41" s="67"/>
      <c r="CW41" s="112">
        <f aca="true" t="shared" si="82" ref="CW41:DF41">CW39+CW29</f>
        <v>-20243.893293749992</v>
      </c>
      <c r="CX41" s="112">
        <f t="shared" si="82"/>
        <v>-20243.893293749992</v>
      </c>
      <c r="CY41" s="112">
        <f t="shared" si="82"/>
        <v>129512.56651093747</v>
      </c>
      <c r="CZ41" s="112">
        <f t="shared" si="82"/>
        <v>129512.56651093747</v>
      </c>
      <c r="DA41" s="112">
        <f t="shared" si="82"/>
        <v>129512.56651093747</v>
      </c>
      <c r="DB41" s="112">
        <f t="shared" si="82"/>
        <v>129512.56651093747</v>
      </c>
      <c r="DC41" s="112">
        <f t="shared" si="82"/>
        <v>129512.56651093747</v>
      </c>
      <c r="DD41" s="112">
        <f t="shared" si="82"/>
        <v>129512.56651093747</v>
      </c>
      <c r="DE41" s="112">
        <f t="shared" si="82"/>
        <v>129512.56651093747</v>
      </c>
      <c r="DF41" s="112">
        <f t="shared" si="82"/>
        <v>129512.56651093747</v>
      </c>
      <c r="DG41" s="101"/>
      <c r="DI41" s="66" t="s">
        <v>53</v>
      </c>
      <c r="DJ41" s="67"/>
      <c r="DK41" s="112">
        <f aca="true" t="shared" si="83" ref="DK41:DT41">DK39+DK29</f>
        <v>-19318.566974999994</v>
      </c>
      <c r="DL41" s="112">
        <f t="shared" si="83"/>
        <v>-19318.566974999994</v>
      </c>
      <c r="DM41" s="112">
        <f t="shared" si="83"/>
        <v>130894.70936874997</v>
      </c>
      <c r="DN41" s="112">
        <f t="shared" si="83"/>
        <v>130894.70936874997</v>
      </c>
      <c r="DO41" s="112">
        <f t="shared" si="83"/>
        <v>130894.70936874997</v>
      </c>
      <c r="DP41" s="112">
        <f t="shared" si="83"/>
        <v>130894.70936874997</v>
      </c>
      <c r="DQ41" s="112">
        <f t="shared" si="83"/>
        <v>130894.70936874997</v>
      </c>
      <c r="DR41" s="112">
        <f t="shared" si="83"/>
        <v>130894.70936874997</v>
      </c>
      <c r="DS41" s="112">
        <f t="shared" si="83"/>
        <v>130894.70936874997</v>
      </c>
      <c r="DT41" s="112">
        <f t="shared" si="83"/>
        <v>130894.70936874997</v>
      </c>
      <c r="DU41" s="101"/>
    </row>
    <row r="42" spans="1:125" ht="12.75">
      <c r="A42" s="66"/>
      <c r="B42" s="67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01"/>
      <c r="N42" s="113"/>
      <c r="O42" s="66"/>
      <c r="P42" s="67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01"/>
      <c r="AC42" s="66"/>
      <c r="AD42" s="67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01"/>
      <c r="AQ42" s="66"/>
      <c r="AR42" s="67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01"/>
      <c r="BE42" s="66"/>
      <c r="BF42" s="67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01"/>
      <c r="BS42" s="66"/>
      <c r="BT42" s="67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01"/>
      <c r="CG42" s="66"/>
      <c r="CH42" s="67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01"/>
      <c r="CU42" s="66"/>
      <c r="CV42" s="67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01"/>
      <c r="DI42" s="66"/>
      <c r="DJ42" s="67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01"/>
    </row>
    <row r="43" spans="1:125" ht="12.75">
      <c r="A43" s="115" t="s">
        <v>54</v>
      </c>
      <c r="B43" s="114"/>
      <c r="C43">
        <v>0</v>
      </c>
      <c r="D43" s="108">
        <f aca="true" t="shared" si="84" ref="D43:L43">C43</f>
        <v>0</v>
      </c>
      <c r="E43" s="108">
        <f t="shared" si="84"/>
        <v>0</v>
      </c>
      <c r="F43" s="108">
        <f t="shared" si="84"/>
        <v>0</v>
      </c>
      <c r="G43" s="108">
        <f t="shared" si="84"/>
        <v>0</v>
      </c>
      <c r="H43" s="108">
        <f t="shared" si="84"/>
        <v>0</v>
      </c>
      <c r="I43" s="108">
        <f t="shared" si="84"/>
        <v>0</v>
      </c>
      <c r="J43" s="108">
        <f t="shared" si="84"/>
        <v>0</v>
      </c>
      <c r="K43" s="108">
        <f t="shared" si="84"/>
        <v>0</v>
      </c>
      <c r="L43" s="108">
        <f t="shared" si="84"/>
        <v>0</v>
      </c>
      <c r="M43" s="105"/>
      <c r="N43" s="75"/>
      <c r="O43" s="115" t="s">
        <v>54</v>
      </c>
      <c r="P43" s="114"/>
      <c r="Q43">
        <v>0</v>
      </c>
      <c r="R43" s="108">
        <f aca="true" t="shared" si="85" ref="R43:Z43">Q43</f>
        <v>0</v>
      </c>
      <c r="S43" s="108">
        <f t="shared" si="85"/>
        <v>0</v>
      </c>
      <c r="T43" s="108">
        <f t="shared" si="85"/>
        <v>0</v>
      </c>
      <c r="U43" s="108">
        <f t="shared" si="85"/>
        <v>0</v>
      </c>
      <c r="V43" s="108">
        <f t="shared" si="85"/>
        <v>0</v>
      </c>
      <c r="W43" s="108">
        <f t="shared" si="85"/>
        <v>0</v>
      </c>
      <c r="X43" s="108">
        <f t="shared" si="85"/>
        <v>0</v>
      </c>
      <c r="Y43" s="108">
        <f t="shared" si="85"/>
        <v>0</v>
      </c>
      <c r="Z43" s="108">
        <f t="shared" si="85"/>
        <v>0</v>
      </c>
      <c r="AA43" s="105"/>
      <c r="AC43" s="115" t="s">
        <v>54</v>
      </c>
      <c r="AD43" s="114"/>
      <c r="AE43">
        <v>0</v>
      </c>
      <c r="AF43" s="108">
        <f aca="true" t="shared" si="86" ref="AF43:AN43">AE43</f>
        <v>0</v>
      </c>
      <c r="AG43" s="108">
        <f t="shared" si="86"/>
        <v>0</v>
      </c>
      <c r="AH43" s="108">
        <f t="shared" si="86"/>
        <v>0</v>
      </c>
      <c r="AI43" s="108">
        <f t="shared" si="86"/>
        <v>0</v>
      </c>
      <c r="AJ43" s="108">
        <f t="shared" si="86"/>
        <v>0</v>
      </c>
      <c r="AK43" s="108">
        <f t="shared" si="86"/>
        <v>0</v>
      </c>
      <c r="AL43" s="108">
        <f t="shared" si="86"/>
        <v>0</v>
      </c>
      <c r="AM43" s="108">
        <f t="shared" si="86"/>
        <v>0</v>
      </c>
      <c r="AN43" s="108">
        <f t="shared" si="86"/>
        <v>0</v>
      </c>
      <c r="AO43" s="105"/>
      <c r="AQ43" s="115" t="s">
        <v>54</v>
      </c>
      <c r="AR43" s="114"/>
      <c r="AS43">
        <v>0</v>
      </c>
      <c r="AT43" s="108">
        <f aca="true" t="shared" si="87" ref="AT43:BB43">AS43</f>
        <v>0</v>
      </c>
      <c r="AU43" s="108">
        <f t="shared" si="87"/>
        <v>0</v>
      </c>
      <c r="AV43" s="108">
        <f t="shared" si="87"/>
        <v>0</v>
      </c>
      <c r="AW43" s="108">
        <f t="shared" si="87"/>
        <v>0</v>
      </c>
      <c r="AX43" s="108">
        <f t="shared" si="87"/>
        <v>0</v>
      </c>
      <c r="AY43" s="108">
        <f t="shared" si="87"/>
        <v>0</v>
      </c>
      <c r="AZ43" s="108">
        <f t="shared" si="87"/>
        <v>0</v>
      </c>
      <c r="BA43" s="108">
        <f t="shared" si="87"/>
        <v>0</v>
      </c>
      <c r="BB43" s="108">
        <f t="shared" si="87"/>
        <v>0</v>
      </c>
      <c r="BC43" s="105"/>
      <c r="BE43" s="115" t="s">
        <v>54</v>
      </c>
      <c r="BF43" s="114"/>
      <c r="BG43">
        <v>0</v>
      </c>
      <c r="BH43" s="108">
        <f aca="true" t="shared" si="88" ref="BH43:BP43">BG43</f>
        <v>0</v>
      </c>
      <c r="BI43" s="108">
        <f t="shared" si="88"/>
        <v>0</v>
      </c>
      <c r="BJ43" s="108">
        <f t="shared" si="88"/>
        <v>0</v>
      </c>
      <c r="BK43" s="108">
        <f t="shared" si="88"/>
        <v>0</v>
      </c>
      <c r="BL43" s="108">
        <f t="shared" si="88"/>
        <v>0</v>
      </c>
      <c r="BM43" s="108">
        <f t="shared" si="88"/>
        <v>0</v>
      </c>
      <c r="BN43" s="108">
        <f t="shared" si="88"/>
        <v>0</v>
      </c>
      <c r="BO43" s="108">
        <f t="shared" si="88"/>
        <v>0</v>
      </c>
      <c r="BP43" s="108">
        <f t="shared" si="88"/>
        <v>0</v>
      </c>
      <c r="BQ43" s="105"/>
      <c r="BS43" s="115" t="s">
        <v>54</v>
      </c>
      <c r="BT43" s="114"/>
      <c r="BU43">
        <v>0</v>
      </c>
      <c r="BV43" s="108">
        <f aca="true" t="shared" si="89" ref="BV43:CD43">BU43</f>
        <v>0</v>
      </c>
      <c r="BW43" s="108">
        <f t="shared" si="89"/>
        <v>0</v>
      </c>
      <c r="BX43" s="108">
        <f t="shared" si="89"/>
        <v>0</v>
      </c>
      <c r="BY43" s="108">
        <f t="shared" si="89"/>
        <v>0</v>
      </c>
      <c r="BZ43" s="108">
        <f t="shared" si="89"/>
        <v>0</v>
      </c>
      <c r="CA43" s="108">
        <f t="shared" si="89"/>
        <v>0</v>
      </c>
      <c r="CB43" s="108">
        <f t="shared" si="89"/>
        <v>0</v>
      </c>
      <c r="CC43" s="108">
        <f t="shared" si="89"/>
        <v>0</v>
      </c>
      <c r="CD43" s="108">
        <f t="shared" si="89"/>
        <v>0</v>
      </c>
      <c r="CE43" s="105"/>
      <c r="CG43" s="115" t="s">
        <v>54</v>
      </c>
      <c r="CH43" s="114"/>
      <c r="CI43">
        <v>0</v>
      </c>
      <c r="CJ43" s="108">
        <f aca="true" t="shared" si="90" ref="CJ43:CR43">CI43</f>
        <v>0</v>
      </c>
      <c r="CK43" s="108">
        <f t="shared" si="90"/>
        <v>0</v>
      </c>
      <c r="CL43" s="108">
        <f t="shared" si="90"/>
        <v>0</v>
      </c>
      <c r="CM43" s="108">
        <f t="shared" si="90"/>
        <v>0</v>
      </c>
      <c r="CN43" s="108">
        <f t="shared" si="90"/>
        <v>0</v>
      </c>
      <c r="CO43" s="108">
        <f t="shared" si="90"/>
        <v>0</v>
      </c>
      <c r="CP43" s="108">
        <f t="shared" si="90"/>
        <v>0</v>
      </c>
      <c r="CQ43" s="108">
        <f t="shared" si="90"/>
        <v>0</v>
      </c>
      <c r="CR43" s="108">
        <f t="shared" si="90"/>
        <v>0</v>
      </c>
      <c r="CS43" s="105"/>
      <c r="CU43" s="115" t="s">
        <v>54</v>
      </c>
      <c r="CV43" s="114"/>
      <c r="CW43">
        <v>0</v>
      </c>
      <c r="CX43" s="108">
        <f aca="true" t="shared" si="91" ref="CX43:DF43">CW43</f>
        <v>0</v>
      </c>
      <c r="CY43" s="108">
        <f t="shared" si="91"/>
        <v>0</v>
      </c>
      <c r="CZ43" s="108">
        <f t="shared" si="91"/>
        <v>0</v>
      </c>
      <c r="DA43" s="108">
        <f t="shared" si="91"/>
        <v>0</v>
      </c>
      <c r="DB43" s="108">
        <f t="shared" si="91"/>
        <v>0</v>
      </c>
      <c r="DC43" s="108">
        <f t="shared" si="91"/>
        <v>0</v>
      </c>
      <c r="DD43" s="108">
        <f t="shared" si="91"/>
        <v>0</v>
      </c>
      <c r="DE43" s="108">
        <f t="shared" si="91"/>
        <v>0</v>
      </c>
      <c r="DF43" s="108">
        <f t="shared" si="91"/>
        <v>0</v>
      </c>
      <c r="DG43" s="105"/>
      <c r="DI43" s="115" t="s">
        <v>54</v>
      </c>
      <c r="DJ43" s="114"/>
      <c r="DK43">
        <v>0</v>
      </c>
      <c r="DL43" s="108">
        <f aca="true" t="shared" si="92" ref="DL43:DT43">DK43</f>
        <v>0</v>
      </c>
      <c r="DM43" s="108">
        <f t="shared" si="92"/>
        <v>0</v>
      </c>
      <c r="DN43" s="108">
        <f t="shared" si="92"/>
        <v>0</v>
      </c>
      <c r="DO43" s="108">
        <f t="shared" si="92"/>
        <v>0</v>
      </c>
      <c r="DP43" s="108">
        <f t="shared" si="92"/>
        <v>0</v>
      </c>
      <c r="DQ43" s="108">
        <f t="shared" si="92"/>
        <v>0</v>
      </c>
      <c r="DR43" s="108">
        <f t="shared" si="92"/>
        <v>0</v>
      </c>
      <c r="DS43" s="108">
        <f t="shared" si="92"/>
        <v>0</v>
      </c>
      <c r="DT43" s="108">
        <f t="shared" si="92"/>
        <v>0</v>
      </c>
      <c r="DU43" s="105"/>
    </row>
    <row r="44" spans="1:125" ht="12.75">
      <c r="A44" s="66"/>
      <c r="B44" s="67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01"/>
      <c r="N44" s="113"/>
      <c r="O44" s="66"/>
      <c r="P44" s="67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01"/>
      <c r="AC44" s="66"/>
      <c r="AD44" s="67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01"/>
      <c r="AQ44" s="66"/>
      <c r="AR44" s="67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01"/>
      <c r="BE44" s="66"/>
      <c r="BF44" s="67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01"/>
      <c r="BS44" s="66"/>
      <c r="BT44" s="67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01"/>
      <c r="CG44" s="66"/>
      <c r="CH44" s="67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01"/>
      <c r="CU44" s="66"/>
      <c r="CV44" s="67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01"/>
      <c r="DI44" s="66"/>
      <c r="DJ44" s="67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01"/>
    </row>
    <row r="45" spans="1:125" ht="12.75">
      <c r="A45" s="66" t="s">
        <v>55</v>
      </c>
      <c r="B45" s="67"/>
      <c r="C45" s="112">
        <f aca="true" t="shared" si="93" ref="C45:L45">C41-C43</f>
        <v>-26721.177525000006</v>
      </c>
      <c r="D45" s="112">
        <f t="shared" si="93"/>
        <v>-26721.177525000006</v>
      </c>
      <c r="E45" s="112">
        <f t="shared" si="93"/>
        <v>119837.56650624993</v>
      </c>
      <c r="F45" s="112">
        <f t="shared" si="93"/>
        <v>119837.56650624993</v>
      </c>
      <c r="G45" s="112">
        <f t="shared" si="93"/>
        <v>119837.56650624993</v>
      </c>
      <c r="H45" s="112">
        <f t="shared" si="93"/>
        <v>119837.56650624993</v>
      </c>
      <c r="I45" s="112">
        <f t="shared" si="93"/>
        <v>119837.56650624993</v>
      </c>
      <c r="J45" s="112">
        <f t="shared" si="93"/>
        <v>119837.56650624993</v>
      </c>
      <c r="K45" s="112">
        <f t="shared" si="93"/>
        <v>119837.56650624993</v>
      </c>
      <c r="L45" s="112">
        <f t="shared" si="93"/>
        <v>119837.56650624993</v>
      </c>
      <c r="M45" s="101"/>
      <c r="N45" s="113"/>
      <c r="O45" s="66" t="s">
        <v>55</v>
      </c>
      <c r="P45" s="67"/>
      <c r="Q45" s="112">
        <f aca="true" t="shared" si="94" ref="Q45:Z45">Q41-Q43</f>
        <v>-25795.851206249994</v>
      </c>
      <c r="R45" s="112">
        <f t="shared" si="94"/>
        <v>-25795.851206249994</v>
      </c>
      <c r="S45" s="112">
        <f t="shared" si="94"/>
        <v>121219.70936406248</v>
      </c>
      <c r="T45" s="112">
        <f t="shared" si="94"/>
        <v>121219.70936406248</v>
      </c>
      <c r="U45" s="112">
        <f t="shared" si="94"/>
        <v>121219.70936406248</v>
      </c>
      <c r="V45" s="112">
        <f t="shared" si="94"/>
        <v>121219.70936406248</v>
      </c>
      <c r="W45" s="112">
        <f t="shared" si="94"/>
        <v>121219.70936406248</v>
      </c>
      <c r="X45" s="112">
        <f t="shared" si="94"/>
        <v>121219.70936406248</v>
      </c>
      <c r="Y45" s="112">
        <f t="shared" si="94"/>
        <v>121219.70936406248</v>
      </c>
      <c r="Z45" s="112">
        <f t="shared" si="94"/>
        <v>121219.70936406248</v>
      </c>
      <c r="AA45" s="101"/>
      <c r="AC45" s="66" t="s">
        <v>55</v>
      </c>
      <c r="AD45" s="67"/>
      <c r="AE45" s="112">
        <f aca="true" t="shared" si="95" ref="AE45:AN45">AE41-AE43</f>
        <v>-24870.52488750001</v>
      </c>
      <c r="AF45" s="112">
        <f t="shared" si="95"/>
        <v>-24870.52488750001</v>
      </c>
      <c r="AG45" s="112">
        <f t="shared" si="95"/>
        <v>122601.85222187496</v>
      </c>
      <c r="AH45" s="112">
        <f t="shared" si="95"/>
        <v>122601.85222187496</v>
      </c>
      <c r="AI45" s="112">
        <f t="shared" si="95"/>
        <v>122601.85222187496</v>
      </c>
      <c r="AJ45" s="112">
        <f t="shared" si="95"/>
        <v>122601.85222187496</v>
      </c>
      <c r="AK45" s="112">
        <f t="shared" si="95"/>
        <v>122601.85222187496</v>
      </c>
      <c r="AL45" s="112">
        <f t="shared" si="95"/>
        <v>122601.85222187496</v>
      </c>
      <c r="AM45" s="112">
        <f t="shared" si="95"/>
        <v>122601.85222187496</v>
      </c>
      <c r="AN45" s="112">
        <f t="shared" si="95"/>
        <v>122601.85222187496</v>
      </c>
      <c r="AO45" s="101"/>
      <c r="AQ45" s="66" t="s">
        <v>55</v>
      </c>
      <c r="AR45" s="67"/>
      <c r="AS45" s="112">
        <f aca="true" t="shared" si="96" ref="AS45:BB45">AS41-AS43</f>
        <v>-23945.198568749984</v>
      </c>
      <c r="AT45" s="112">
        <f t="shared" si="96"/>
        <v>-23945.198568749984</v>
      </c>
      <c r="AU45" s="112">
        <f t="shared" si="96"/>
        <v>123983.99507968748</v>
      </c>
      <c r="AV45" s="112">
        <f t="shared" si="96"/>
        <v>123983.99507968748</v>
      </c>
      <c r="AW45" s="112">
        <f t="shared" si="96"/>
        <v>123983.99507968748</v>
      </c>
      <c r="AX45" s="112">
        <f t="shared" si="96"/>
        <v>123983.99507968748</v>
      </c>
      <c r="AY45" s="112">
        <f t="shared" si="96"/>
        <v>123983.99507968748</v>
      </c>
      <c r="AZ45" s="112">
        <f t="shared" si="96"/>
        <v>123983.99507968748</v>
      </c>
      <c r="BA45" s="112">
        <f t="shared" si="96"/>
        <v>123983.99507968748</v>
      </c>
      <c r="BB45" s="112">
        <f t="shared" si="96"/>
        <v>123983.99507968748</v>
      </c>
      <c r="BC45" s="101"/>
      <c r="BE45" s="66" t="s">
        <v>55</v>
      </c>
      <c r="BF45" s="67"/>
      <c r="BG45" s="112">
        <f aca="true" t="shared" si="97" ref="BG45:BP45">BG41-BG43</f>
        <v>-23019.87225</v>
      </c>
      <c r="BH45" s="112">
        <f t="shared" si="97"/>
        <v>-23019.87225</v>
      </c>
      <c r="BI45" s="112">
        <f t="shared" si="97"/>
        <v>125366.13793749997</v>
      </c>
      <c r="BJ45" s="112">
        <f t="shared" si="97"/>
        <v>125366.13793749997</v>
      </c>
      <c r="BK45" s="112">
        <f t="shared" si="97"/>
        <v>125366.13793749997</v>
      </c>
      <c r="BL45" s="112">
        <f t="shared" si="97"/>
        <v>125366.13793749997</v>
      </c>
      <c r="BM45" s="112">
        <f t="shared" si="97"/>
        <v>125366.13793749997</v>
      </c>
      <c r="BN45" s="112">
        <f t="shared" si="97"/>
        <v>125366.13793749997</v>
      </c>
      <c r="BO45" s="112">
        <f t="shared" si="97"/>
        <v>125366.13793749997</v>
      </c>
      <c r="BP45" s="112">
        <f t="shared" si="97"/>
        <v>125366.13793749997</v>
      </c>
      <c r="BQ45" s="101"/>
      <c r="BS45" s="66" t="s">
        <v>55</v>
      </c>
      <c r="BT45" s="67"/>
      <c r="BU45" s="112">
        <f aca="true" t="shared" si="98" ref="BU45:CD45">BU41-BU43</f>
        <v>-22094.545931250017</v>
      </c>
      <c r="BV45" s="112">
        <f t="shared" si="98"/>
        <v>-22094.545931250017</v>
      </c>
      <c r="BW45" s="112">
        <f t="shared" si="98"/>
        <v>126748.28079531246</v>
      </c>
      <c r="BX45" s="112">
        <f t="shared" si="98"/>
        <v>126748.28079531246</v>
      </c>
      <c r="BY45" s="112">
        <f t="shared" si="98"/>
        <v>126748.28079531246</v>
      </c>
      <c r="BZ45" s="112">
        <f t="shared" si="98"/>
        <v>126748.28079531246</v>
      </c>
      <c r="CA45" s="112">
        <f t="shared" si="98"/>
        <v>126748.28079531246</v>
      </c>
      <c r="CB45" s="112">
        <f t="shared" si="98"/>
        <v>126748.28079531246</v>
      </c>
      <c r="CC45" s="112">
        <f t="shared" si="98"/>
        <v>126748.28079531246</v>
      </c>
      <c r="CD45" s="112">
        <f t="shared" si="98"/>
        <v>126748.28079531246</v>
      </c>
      <c r="CE45" s="101"/>
      <c r="CG45" s="66" t="s">
        <v>55</v>
      </c>
      <c r="CH45" s="67"/>
      <c r="CI45" s="112">
        <f aca="true" t="shared" si="99" ref="CI45:CR45">CI41-CI43</f>
        <v>-21169.219612500005</v>
      </c>
      <c r="CJ45" s="112">
        <f t="shared" si="99"/>
        <v>-21169.219612500005</v>
      </c>
      <c r="CK45" s="112">
        <f t="shared" si="99"/>
        <v>128130.42365312498</v>
      </c>
      <c r="CL45" s="112">
        <f t="shared" si="99"/>
        <v>128130.42365312498</v>
      </c>
      <c r="CM45" s="112">
        <f t="shared" si="99"/>
        <v>128130.42365312498</v>
      </c>
      <c r="CN45" s="112">
        <f t="shared" si="99"/>
        <v>128130.42365312498</v>
      </c>
      <c r="CO45" s="112">
        <f t="shared" si="99"/>
        <v>128130.42365312498</v>
      </c>
      <c r="CP45" s="112">
        <f t="shared" si="99"/>
        <v>128130.42365312498</v>
      </c>
      <c r="CQ45" s="112">
        <f t="shared" si="99"/>
        <v>128130.42365312498</v>
      </c>
      <c r="CR45" s="112">
        <f t="shared" si="99"/>
        <v>128130.42365312498</v>
      </c>
      <c r="CS45" s="101"/>
      <c r="CU45" s="66" t="s">
        <v>55</v>
      </c>
      <c r="CV45" s="67"/>
      <c r="CW45" s="112">
        <f aca="true" t="shared" si="100" ref="CW45:DF45">CW41-CW43</f>
        <v>-20243.893293749992</v>
      </c>
      <c r="CX45" s="112">
        <f t="shared" si="100"/>
        <v>-20243.893293749992</v>
      </c>
      <c r="CY45" s="112">
        <f t="shared" si="100"/>
        <v>129512.56651093747</v>
      </c>
      <c r="CZ45" s="112">
        <f t="shared" si="100"/>
        <v>129512.56651093747</v>
      </c>
      <c r="DA45" s="112">
        <f t="shared" si="100"/>
        <v>129512.56651093747</v>
      </c>
      <c r="DB45" s="112">
        <f t="shared" si="100"/>
        <v>129512.56651093747</v>
      </c>
      <c r="DC45" s="112">
        <f t="shared" si="100"/>
        <v>129512.56651093747</v>
      </c>
      <c r="DD45" s="112">
        <f t="shared" si="100"/>
        <v>129512.56651093747</v>
      </c>
      <c r="DE45" s="112">
        <f t="shared" si="100"/>
        <v>129512.56651093747</v>
      </c>
      <c r="DF45" s="112">
        <f t="shared" si="100"/>
        <v>129512.56651093747</v>
      </c>
      <c r="DG45" s="101"/>
      <c r="DI45" s="66" t="s">
        <v>55</v>
      </c>
      <c r="DJ45" s="67"/>
      <c r="DK45" s="112">
        <f aca="true" t="shared" si="101" ref="DK45:DT45">DK41-DK43</f>
        <v>-19318.566974999994</v>
      </c>
      <c r="DL45" s="112">
        <f t="shared" si="101"/>
        <v>-19318.566974999994</v>
      </c>
      <c r="DM45" s="112">
        <f t="shared" si="101"/>
        <v>130894.70936874997</v>
      </c>
      <c r="DN45" s="112">
        <f t="shared" si="101"/>
        <v>130894.70936874997</v>
      </c>
      <c r="DO45" s="112">
        <f t="shared" si="101"/>
        <v>130894.70936874997</v>
      </c>
      <c r="DP45" s="112">
        <f t="shared" si="101"/>
        <v>130894.70936874997</v>
      </c>
      <c r="DQ45" s="112">
        <f t="shared" si="101"/>
        <v>130894.70936874997</v>
      </c>
      <c r="DR45" s="112">
        <f t="shared" si="101"/>
        <v>130894.70936874997</v>
      </c>
      <c r="DS45" s="112">
        <f t="shared" si="101"/>
        <v>130894.70936874997</v>
      </c>
      <c r="DT45" s="112">
        <f t="shared" si="101"/>
        <v>130894.70936874997</v>
      </c>
      <c r="DU45" s="101"/>
    </row>
    <row r="46" spans="1:125" ht="12.75">
      <c r="A46" s="63"/>
      <c r="B46" s="11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118"/>
      <c r="N46" s="37"/>
      <c r="O46" s="63"/>
      <c r="P46" s="11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118"/>
      <c r="AC46" s="63"/>
      <c r="AD46" s="11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118"/>
      <c r="AQ46" s="63"/>
      <c r="AR46" s="11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118"/>
      <c r="BE46" s="63"/>
      <c r="BF46" s="11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118"/>
      <c r="BS46" s="63"/>
      <c r="BT46" s="11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118"/>
      <c r="CG46" s="63"/>
      <c r="CH46" s="11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118"/>
      <c r="CU46" s="63"/>
      <c r="CV46" s="11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118"/>
      <c r="DI46" s="63"/>
      <c r="DJ46" s="11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118"/>
    </row>
    <row r="47" spans="1:124" ht="12.75">
      <c r="A47" s="119" t="s">
        <v>56</v>
      </c>
      <c r="B47" s="120">
        <f>IRR(C50:L50)</f>
        <v>-0.05285313575745883</v>
      </c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37"/>
      <c r="N47" s="37"/>
      <c r="O47" s="119" t="s">
        <v>56</v>
      </c>
      <c r="P47" s="120">
        <f>IRR(Q50:Z50)</f>
        <v>-0.05504489931515347</v>
      </c>
      <c r="Q47" s="119"/>
      <c r="R47" s="121"/>
      <c r="S47" s="121"/>
      <c r="T47" s="121"/>
      <c r="U47" s="121"/>
      <c r="V47" s="121"/>
      <c r="W47" s="121"/>
      <c r="X47" s="121"/>
      <c r="Y47" s="121"/>
      <c r="Z47" s="121"/>
      <c r="AA47" s="37"/>
      <c r="AC47" s="119" t="s">
        <v>56</v>
      </c>
      <c r="AD47" s="120">
        <f>IRR(AE50:AN50)</f>
        <v>-0.057149310580373</v>
      </c>
      <c r="AE47" s="119"/>
      <c r="AF47" s="121"/>
      <c r="AG47" s="121"/>
      <c r="AH47" s="121"/>
      <c r="AI47" s="121"/>
      <c r="AJ47" s="121"/>
      <c r="AK47" s="121"/>
      <c r="AL47" s="121"/>
      <c r="AM47" s="121"/>
      <c r="AN47" s="121"/>
      <c r="AO47" s="37"/>
      <c r="AQ47" s="119" t="s">
        <v>56</v>
      </c>
      <c r="AR47" s="120">
        <f>IRR(AS50:BB50)</f>
        <v>-0.059171680583416264</v>
      </c>
      <c r="AS47" s="119"/>
      <c r="AT47" s="121"/>
      <c r="AU47" s="121"/>
      <c r="AV47" s="121"/>
      <c r="AW47" s="121"/>
      <c r="AX47" s="121"/>
      <c r="AY47" s="121"/>
      <c r="AZ47" s="121"/>
      <c r="BA47" s="121"/>
      <c r="BB47" s="121"/>
      <c r="BC47" s="37"/>
      <c r="BE47" s="119" t="s">
        <v>56</v>
      </c>
      <c r="BF47" s="120">
        <f>IRR(BG50:BP50)</f>
        <v>-0.06111688619275771</v>
      </c>
      <c r="BG47" s="119"/>
      <c r="BH47" s="121"/>
      <c r="BI47" s="121"/>
      <c r="BJ47" s="121"/>
      <c r="BK47" s="121"/>
      <c r="BL47" s="121"/>
      <c r="BM47" s="121"/>
      <c r="BN47" s="121"/>
      <c r="BO47" s="121"/>
      <c r="BP47" s="121"/>
      <c r="BQ47" s="37"/>
      <c r="BS47" s="119" t="s">
        <v>56</v>
      </c>
      <c r="BT47" s="120">
        <f>IRR(BU50:CD50)</f>
        <v>-0.06298941454507102</v>
      </c>
      <c r="BU47" s="119"/>
      <c r="BV47" s="121"/>
      <c r="BW47" s="121"/>
      <c r="BX47" s="121"/>
      <c r="BY47" s="121"/>
      <c r="BZ47" s="121"/>
      <c r="CA47" s="121"/>
      <c r="CB47" s="121"/>
      <c r="CC47" s="121"/>
      <c r="CD47" s="121"/>
      <c r="CE47" s="37"/>
      <c r="CG47" s="119" t="s">
        <v>56</v>
      </c>
      <c r="CH47" s="120">
        <f>IRR(CI50:CR50)</f>
        <v>-0.06479340203959504</v>
      </c>
      <c r="CI47" s="119"/>
      <c r="CJ47" s="121"/>
      <c r="CK47" s="121"/>
      <c r="CL47" s="121"/>
      <c r="CM47" s="121"/>
      <c r="CN47" s="121"/>
      <c r="CO47" s="121"/>
      <c r="CP47" s="121"/>
      <c r="CQ47" s="121"/>
      <c r="CR47" s="121"/>
      <c r="CU47" s="119" t="s">
        <v>56</v>
      </c>
      <c r="CV47" s="120">
        <f>IRR(CW50:DF50)</f>
        <v>-0.06653266866669759</v>
      </c>
      <c r="CW47" s="119"/>
      <c r="CX47" s="121"/>
      <c r="CY47" s="121"/>
      <c r="CZ47" s="121"/>
      <c r="DA47" s="121"/>
      <c r="DB47" s="121"/>
      <c r="DC47" s="121"/>
      <c r="DD47" s="121"/>
      <c r="DE47" s="121"/>
      <c r="DF47" s="121"/>
      <c r="DI47" s="119" t="s">
        <v>56</v>
      </c>
      <c r="DJ47" s="120">
        <f>IRR(DK50:DT50)</f>
        <v>-0.06821074831739578</v>
      </c>
      <c r="DK47" s="119"/>
      <c r="DL47" s="121"/>
      <c r="DM47" s="121"/>
      <c r="DN47" s="121"/>
      <c r="DO47" s="121"/>
      <c r="DP47" s="121"/>
      <c r="DQ47" s="121"/>
      <c r="DR47" s="121"/>
      <c r="DS47" s="121"/>
      <c r="DT47" s="121"/>
    </row>
    <row r="48" spans="2:124" ht="12.75">
      <c r="B48" s="122" t="s">
        <v>57</v>
      </c>
      <c r="C48" s="123">
        <f>'[1]Investment'!D30*(1+F2)</f>
        <v>1247464.8</v>
      </c>
      <c r="D48" s="124"/>
      <c r="E48" s="124"/>
      <c r="F48" s="124"/>
      <c r="G48" s="124"/>
      <c r="H48" s="124"/>
      <c r="I48" s="124"/>
      <c r="J48" s="124"/>
      <c r="K48" s="125"/>
      <c r="L48" s="124"/>
      <c r="M48" s="126"/>
      <c r="N48" s="126"/>
      <c r="P48" s="122" t="s">
        <v>57</v>
      </c>
      <c r="Q48" s="123">
        <f>'[1]Investment'!D30*(1+T2)</f>
        <v>1282116.6</v>
      </c>
      <c r="R48" s="124"/>
      <c r="S48" s="124"/>
      <c r="T48" s="124"/>
      <c r="U48" s="124"/>
      <c r="V48" s="124"/>
      <c r="W48" s="124"/>
      <c r="X48" s="124"/>
      <c r="Y48" s="125"/>
      <c r="Z48" s="124"/>
      <c r="AA48" s="126"/>
      <c r="AD48" s="122" t="s">
        <v>57</v>
      </c>
      <c r="AE48" s="123">
        <f>'[1]Investment'!D30*(1+AH2)</f>
        <v>1316768.4</v>
      </c>
      <c r="AF48" s="124"/>
      <c r="AG48" s="124"/>
      <c r="AH48" s="124"/>
      <c r="AI48" s="124"/>
      <c r="AJ48" s="124"/>
      <c r="AK48" s="124"/>
      <c r="AL48" s="124"/>
      <c r="AM48" s="125"/>
      <c r="AN48" s="124"/>
      <c r="AR48" s="122" t="s">
        <v>57</v>
      </c>
      <c r="AS48" s="123">
        <f>'[1]Investment'!D30*(1+AV2)</f>
        <v>1351420.2</v>
      </c>
      <c r="AT48" s="124"/>
      <c r="AU48" s="124"/>
      <c r="AV48" s="124"/>
      <c r="AW48" s="124"/>
      <c r="AX48" s="124"/>
      <c r="AY48" s="124"/>
      <c r="AZ48" s="124"/>
      <c r="BA48" s="125"/>
      <c r="BB48" s="124"/>
      <c r="BF48" s="122" t="s">
        <v>57</v>
      </c>
      <c r="BG48" s="123">
        <f>'[1]Investment'!D30*(1+BJ2)</f>
        <v>1386072</v>
      </c>
      <c r="BH48" s="124"/>
      <c r="BI48" s="124"/>
      <c r="BJ48" s="124"/>
      <c r="BK48" s="124"/>
      <c r="BL48" s="124"/>
      <c r="BM48" s="124"/>
      <c r="BN48" s="124"/>
      <c r="BO48" s="125"/>
      <c r="BP48" s="124"/>
      <c r="BT48" s="122" t="s">
        <v>57</v>
      </c>
      <c r="BU48" s="123">
        <f>'[1]Investment'!D30*(1+BX2)</f>
        <v>1420723.7999999998</v>
      </c>
      <c r="BV48" s="124"/>
      <c r="BW48" s="124"/>
      <c r="BX48" s="124"/>
      <c r="BY48" s="124"/>
      <c r="BZ48" s="124"/>
      <c r="CA48" s="124"/>
      <c r="CB48" s="124"/>
      <c r="CC48" s="125"/>
      <c r="CD48" s="124"/>
      <c r="CH48" s="122" t="s">
        <v>57</v>
      </c>
      <c r="CI48" s="123">
        <f>'[1]Investment'!D30*(1+CL2)</f>
        <v>1455375.6</v>
      </c>
      <c r="CJ48" s="124"/>
      <c r="CK48" s="124"/>
      <c r="CL48" s="124"/>
      <c r="CM48" s="124"/>
      <c r="CN48" s="124"/>
      <c r="CO48" s="124"/>
      <c r="CP48" s="124"/>
      <c r="CQ48" s="125"/>
      <c r="CR48" s="124"/>
      <c r="CV48" s="122" t="s">
        <v>57</v>
      </c>
      <c r="CW48" s="123">
        <f>'[1]Investment'!D30*(1+CZ2)</f>
        <v>1490027.4</v>
      </c>
      <c r="CX48" s="124"/>
      <c r="CY48" s="124"/>
      <c r="CZ48" s="124"/>
      <c r="DA48" s="124"/>
      <c r="DB48" s="124"/>
      <c r="DC48" s="124"/>
      <c r="DD48" s="124"/>
      <c r="DE48" s="125"/>
      <c r="DF48" s="124"/>
      <c r="DJ48" s="122" t="s">
        <v>57</v>
      </c>
      <c r="DK48" s="123">
        <f>'[1]Investment'!D30*(1+DN2)</f>
        <v>1524679.2000000002</v>
      </c>
      <c r="DL48" s="124"/>
      <c r="DM48" s="124"/>
      <c r="DN48" s="124"/>
      <c r="DO48" s="124"/>
      <c r="DP48" s="124"/>
      <c r="DQ48" s="124"/>
      <c r="DR48" s="124"/>
      <c r="DS48" s="125"/>
      <c r="DT48" s="124"/>
    </row>
    <row r="49" spans="2:124" ht="12.75">
      <c r="B49" s="127" t="s">
        <v>58</v>
      </c>
      <c r="C49" s="128">
        <f aca="true" t="shared" si="102" ref="C49:L49">C45</f>
        <v>-26721.177525000006</v>
      </c>
      <c r="D49" s="129">
        <f t="shared" si="102"/>
        <v>-26721.177525000006</v>
      </c>
      <c r="E49" s="129">
        <f t="shared" si="102"/>
        <v>119837.56650624993</v>
      </c>
      <c r="F49" s="129">
        <f t="shared" si="102"/>
        <v>119837.56650624993</v>
      </c>
      <c r="G49" s="129">
        <f t="shared" si="102"/>
        <v>119837.56650624993</v>
      </c>
      <c r="H49" s="129">
        <f t="shared" si="102"/>
        <v>119837.56650624993</v>
      </c>
      <c r="I49" s="129">
        <f t="shared" si="102"/>
        <v>119837.56650624993</v>
      </c>
      <c r="J49" s="129">
        <f t="shared" si="102"/>
        <v>119837.56650624993</v>
      </c>
      <c r="K49" s="129">
        <f t="shared" si="102"/>
        <v>119837.56650624993</v>
      </c>
      <c r="L49" s="129">
        <f t="shared" si="102"/>
        <v>119837.56650624993</v>
      </c>
      <c r="M49" s="126"/>
      <c r="N49" s="126"/>
      <c r="P49" s="127" t="s">
        <v>58</v>
      </c>
      <c r="Q49" s="128">
        <f aca="true" t="shared" si="103" ref="Q49:Z49">Q45</f>
        <v>-25795.851206249994</v>
      </c>
      <c r="R49" s="129">
        <f t="shared" si="103"/>
        <v>-25795.851206249994</v>
      </c>
      <c r="S49" s="129">
        <f t="shared" si="103"/>
        <v>121219.70936406248</v>
      </c>
      <c r="T49" s="129">
        <f t="shared" si="103"/>
        <v>121219.70936406248</v>
      </c>
      <c r="U49" s="129">
        <f t="shared" si="103"/>
        <v>121219.70936406248</v>
      </c>
      <c r="V49" s="129">
        <f t="shared" si="103"/>
        <v>121219.70936406248</v>
      </c>
      <c r="W49" s="129">
        <f t="shared" si="103"/>
        <v>121219.70936406248</v>
      </c>
      <c r="X49" s="129">
        <f t="shared" si="103"/>
        <v>121219.70936406248</v>
      </c>
      <c r="Y49" s="129">
        <f t="shared" si="103"/>
        <v>121219.70936406248</v>
      </c>
      <c r="Z49" s="129">
        <f t="shared" si="103"/>
        <v>121219.70936406248</v>
      </c>
      <c r="AA49" s="126"/>
      <c r="AD49" s="127" t="s">
        <v>58</v>
      </c>
      <c r="AE49" s="128">
        <f aca="true" t="shared" si="104" ref="AE49:AN49">AE45</f>
        <v>-24870.52488750001</v>
      </c>
      <c r="AF49" s="129">
        <f t="shared" si="104"/>
        <v>-24870.52488750001</v>
      </c>
      <c r="AG49" s="129">
        <f t="shared" si="104"/>
        <v>122601.85222187496</v>
      </c>
      <c r="AH49" s="129">
        <f t="shared" si="104"/>
        <v>122601.85222187496</v>
      </c>
      <c r="AI49" s="129">
        <f t="shared" si="104"/>
        <v>122601.85222187496</v>
      </c>
      <c r="AJ49" s="129">
        <f t="shared" si="104"/>
        <v>122601.85222187496</v>
      </c>
      <c r="AK49" s="129">
        <f t="shared" si="104"/>
        <v>122601.85222187496</v>
      </c>
      <c r="AL49" s="129">
        <f t="shared" si="104"/>
        <v>122601.85222187496</v>
      </c>
      <c r="AM49" s="129">
        <f t="shared" si="104"/>
        <v>122601.85222187496</v>
      </c>
      <c r="AN49" s="129">
        <f t="shared" si="104"/>
        <v>122601.85222187496</v>
      </c>
      <c r="AR49" s="127" t="s">
        <v>58</v>
      </c>
      <c r="AS49" s="128">
        <f aca="true" t="shared" si="105" ref="AS49:BB49">AS45</f>
        <v>-23945.198568749984</v>
      </c>
      <c r="AT49" s="129">
        <f t="shared" si="105"/>
        <v>-23945.198568749984</v>
      </c>
      <c r="AU49" s="129">
        <f t="shared" si="105"/>
        <v>123983.99507968748</v>
      </c>
      <c r="AV49" s="129">
        <f t="shared" si="105"/>
        <v>123983.99507968748</v>
      </c>
      <c r="AW49" s="129">
        <f t="shared" si="105"/>
        <v>123983.99507968748</v>
      </c>
      <c r="AX49" s="129">
        <f t="shared" si="105"/>
        <v>123983.99507968748</v>
      </c>
      <c r="AY49" s="129">
        <f t="shared" si="105"/>
        <v>123983.99507968748</v>
      </c>
      <c r="AZ49" s="129">
        <f t="shared" si="105"/>
        <v>123983.99507968748</v>
      </c>
      <c r="BA49" s="129">
        <f t="shared" si="105"/>
        <v>123983.99507968748</v>
      </c>
      <c r="BB49" s="129">
        <f t="shared" si="105"/>
        <v>123983.99507968748</v>
      </c>
      <c r="BF49" s="127" t="s">
        <v>58</v>
      </c>
      <c r="BG49" s="128">
        <f aca="true" t="shared" si="106" ref="BG49:BP49">BG45</f>
        <v>-23019.87225</v>
      </c>
      <c r="BH49" s="129">
        <f t="shared" si="106"/>
        <v>-23019.87225</v>
      </c>
      <c r="BI49" s="129">
        <f t="shared" si="106"/>
        <v>125366.13793749997</v>
      </c>
      <c r="BJ49" s="129">
        <f t="shared" si="106"/>
        <v>125366.13793749997</v>
      </c>
      <c r="BK49" s="129">
        <f t="shared" si="106"/>
        <v>125366.13793749997</v>
      </c>
      <c r="BL49" s="129">
        <f t="shared" si="106"/>
        <v>125366.13793749997</v>
      </c>
      <c r="BM49" s="129">
        <f t="shared" si="106"/>
        <v>125366.13793749997</v>
      </c>
      <c r="BN49" s="129">
        <f t="shared" si="106"/>
        <v>125366.13793749997</v>
      </c>
      <c r="BO49" s="129">
        <f t="shared" si="106"/>
        <v>125366.13793749997</v>
      </c>
      <c r="BP49" s="129">
        <f t="shared" si="106"/>
        <v>125366.13793749997</v>
      </c>
      <c r="BT49" s="127" t="s">
        <v>58</v>
      </c>
      <c r="BU49" s="128">
        <f aca="true" t="shared" si="107" ref="BU49:CD49">BU45</f>
        <v>-22094.545931250017</v>
      </c>
      <c r="BV49" s="129">
        <f t="shared" si="107"/>
        <v>-22094.545931250017</v>
      </c>
      <c r="BW49" s="129">
        <f t="shared" si="107"/>
        <v>126748.28079531246</v>
      </c>
      <c r="BX49" s="129">
        <f t="shared" si="107"/>
        <v>126748.28079531246</v>
      </c>
      <c r="BY49" s="129">
        <f t="shared" si="107"/>
        <v>126748.28079531246</v>
      </c>
      <c r="BZ49" s="129">
        <f t="shared" si="107"/>
        <v>126748.28079531246</v>
      </c>
      <c r="CA49" s="129">
        <f t="shared" si="107"/>
        <v>126748.28079531246</v>
      </c>
      <c r="CB49" s="129">
        <f t="shared" si="107"/>
        <v>126748.28079531246</v>
      </c>
      <c r="CC49" s="129">
        <f t="shared" si="107"/>
        <v>126748.28079531246</v>
      </c>
      <c r="CD49" s="129">
        <f t="shared" si="107"/>
        <v>126748.28079531246</v>
      </c>
      <c r="CH49" s="127" t="s">
        <v>58</v>
      </c>
      <c r="CI49" s="128">
        <f aca="true" t="shared" si="108" ref="CI49:CR49">CI45</f>
        <v>-21169.219612500005</v>
      </c>
      <c r="CJ49" s="129">
        <f t="shared" si="108"/>
        <v>-21169.219612500005</v>
      </c>
      <c r="CK49" s="129">
        <f t="shared" si="108"/>
        <v>128130.42365312498</v>
      </c>
      <c r="CL49" s="129">
        <f t="shared" si="108"/>
        <v>128130.42365312498</v>
      </c>
      <c r="CM49" s="129">
        <f t="shared" si="108"/>
        <v>128130.42365312498</v>
      </c>
      <c r="CN49" s="129">
        <f t="shared" si="108"/>
        <v>128130.42365312498</v>
      </c>
      <c r="CO49" s="129">
        <f t="shared" si="108"/>
        <v>128130.42365312498</v>
      </c>
      <c r="CP49" s="129">
        <f t="shared" si="108"/>
        <v>128130.42365312498</v>
      </c>
      <c r="CQ49" s="129">
        <f t="shared" si="108"/>
        <v>128130.42365312498</v>
      </c>
      <c r="CR49" s="129">
        <f t="shared" si="108"/>
        <v>128130.42365312498</v>
      </c>
      <c r="CV49" s="127" t="s">
        <v>58</v>
      </c>
      <c r="CW49" s="128">
        <f aca="true" t="shared" si="109" ref="CW49:DF49">CW45</f>
        <v>-20243.893293749992</v>
      </c>
      <c r="CX49" s="129">
        <f t="shared" si="109"/>
        <v>-20243.893293749992</v>
      </c>
      <c r="CY49" s="129">
        <f t="shared" si="109"/>
        <v>129512.56651093747</v>
      </c>
      <c r="CZ49" s="129">
        <f t="shared" si="109"/>
        <v>129512.56651093747</v>
      </c>
      <c r="DA49" s="129">
        <f t="shared" si="109"/>
        <v>129512.56651093747</v>
      </c>
      <c r="DB49" s="129">
        <f t="shared" si="109"/>
        <v>129512.56651093747</v>
      </c>
      <c r="DC49" s="129">
        <f t="shared" si="109"/>
        <v>129512.56651093747</v>
      </c>
      <c r="DD49" s="129">
        <f t="shared" si="109"/>
        <v>129512.56651093747</v>
      </c>
      <c r="DE49" s="129">
        <f t="shared" si="109"/>
        <v>129512.56651093747</v>
      </c>
      <c r="DF49" s="129">
        <f t="shared" si="109"/>
        <v>129512.56651093747</v>
      </c>
      <c r="DJ49" s="127" t="s">
        <v>58</v>
      </c>
      <c r="DK49" s="128">
        <f aca="true" t="shared" si="110" ref="DK49:DT49">DK45</f>
        <v>-19318.566974999994</v>
      </c>
      <c r="DL49" s="129">
        <f t="shared" si="110"/>
        <v>-19318.566974999994</v>
      </c>
      <c r="DM49" s="129">
        <f t="shared" si="110"/>
        <v>130894.70936874997</v>
      </c>
      <c r="DN49" s="129">
        <f t="shared" si="110"/>
        <v>130894.70936874997</v>
      </c>
      <c r="DO49" s="129">
        <f t="shared" si="110"/>
        <v>130894.70936874997</v>
      </c>
      <c r="DP49" s="129">
        <f t="shared" si="110"/>
        <v>130894.70936874997</v>
      </c>
      <c r="DQ49" s="129">
        <f t="shared" si="110"/>
        <v>130894.70936874997</v>
      </c>
      <c r="DR49" s="129">
        <f t="shared" si="110"/>
        <v>130894.70936874997</v>
      </c>
      <c r="DS49" s="129">
        <f t="shared" si="110"/>
        <v>130894.70936874997</v>
      </c>
      <c r="DT49" s="129">
        <f t="shared" si="110"/>
        <v>130894.70936874997</v>
      </c>
    </row>
    <row r="50" spans="2:124" ht="12.75">
      <c r="B50" s="130" t="s">
        <v>59</v>
      </c>
      <c r="C50" s="131">
        <f>C49-C48</f>
        <v>-1274185.977525</v>
      </c>
      <c r="D50" s="132">
        <f aca="true" t="shared" si="111" ref="D50:L50">D48+D49</f>
        <v>-26721.177525000006</v>
      </c>
      <c r="E50" s="132">
        <f t="shared" si="111"/>
        <v>119837.56650624993</v>
      </c>
      <c r="F50" s="132">
        <f t="shared" si="111"/>
        <v>119837.56650624993</v>
      </c>
      <c r="G50" s="132">
        <f t="shared" si="111"/>
        <v>119837.56650624993</v>
      </c>
      <c r="H50" s="132">
        <f t="shared" si="111"/>
        <v>119837.56650624993</v>
      </c>
      <c r="I50" s="132">
        <f t="shared" si="111"/>
        <v>119837.56650624993</v>
      </c>
      <c r="J50" s="132">
        <f t="shared" si="111"/>
        <v>119837.56650624993</v>
      </c>
      <c r="K50" s="132">
        <f t="shared" si="111"/>
        <v>119837.56650624993</v>
      </c>
      <c r="L50" s="132">
        <f t="shared" si="111"/>
        <v>119837.56650624993</v>
      </c>
      <c r="M50" s="126"/>
      <c r="N50" s="126"/>
      <c r="P50" s="130" t="s">
        <v>59</v>
      </c>
      <c r="Q50" s="131">
        <f>Q49-Q48</f>
        <v>-1307912.45120625</v>
      </c>
      <c r="R50" s="132">
        <f aca="true" t="shared" si="112" ref="R50:Z50">R48+R49</f>
        <v>-25795.851206249994</v>
      </c>
      <c r="S50" s="132">
        <f t="shared" si="112"/>
        <v>121219.70936406248</v>
      </c>
      <c r="T50" s="132">
        <f t="shared" si="112"/>
        <v>121219.70936406248</v>
      </c>
      <c r="U50" s="132">
        <f t="shared" si="112"/>
        <v>121219.70936406248</v>
      </c>
      <c r="V50" s="132">
        <f t="shared" si="112"/>
        <v>121219.70936406248</v>
      </c>
      <c r="W50" s="132">
        <f t="shared" si="112"/>
        <v>121219.70936406248</v>
      </c>
      <c r="X50" s="132">
        <f t="shared" si="112"/>
        <v>121219.70936406248</v>
      </c>
      <c r="Y50" s="132">
        <f t="shared" si="112"/>
        <v>121219.70936406248</v>
      </c>
      <c r="Z50" s="132">
        <f t="shared" si="112"/>
        <v>121219.70936406248</v>
      </c>
      <c r="AA50" s="126"/>
      <c r="AD50" s="130" t="s">
        <v>59</v>
      </c>
      <c r="AE50" s="131">
        <f>AE49-AE48</f>
        <v>-1341638.9248875</v>
      </c>
      <c r="AF50" s="132">
        <f aca="true" t="shared" si="113" ref="AF50:AN50">AF48+AF49</f>
        <v>-24870.52488750001</v>
      </c>
      <c r="AG50" s="132">
        <f t="shared" si="113"/>
        <v>122601.85222187496</v>
      </c>
      <c r="AH50" s="132">
        <f t="shared" si="113"/>
        <v>122601.85222187496</v>
      </c>
      <c r="AI50" s="132">
        <f t="shared" si="113"/>
        <v>122601.85222187496</v>
      </c>
      <c r="AJ50" s="132">
        <f t="shared" si="113"/>
        <v>122601.85222187496</v>
      </c>
      <c r="AK50" s="132">
        <f t="shared" si="113"/>
        <v>122601.85222187496</v>
      </c>
      <c r="AL50" s="132">
        <f t="shared" si="113"/>
        <v>122601.85222187496</v>
      </c>
      <c r="AM50" s="132">
        <f t="shared" si="113"/>
        <v>122601.85222187496</v>
      </c>
      <c r="AN50" s="132">
        <f t="shared" si="113"/>
        <v>122601.85222187496</v>
      </c>
      <c r="AR50" s="130" t="s">
        <v>59</v>
      </c>
      <c r="AS50" s="131">
        <f>AS49-AS48</f>
        <v>-1375365.39856875</v>
      </c>
      <c r="AT50" s="132">
        <f aca="true" t="shared" si="114" ref="AT50:BB50">AT48+AT49</f>
        <v>-23945.198568749984</v>
      </c>
      <c r="AU50" s="132">
        <f t="shared" si="114"/>
        <v>123983.99507968748</v>
      </c>
      <c r="AV50" s="132">
        <f t="shared" si="114"/>
        <v>123983.99507968748</v>
      </c>
      <c r="AW50" s="132">
        <f t="shared" si="114"/>
        <v>123983.99507968748</v>
      </c>
      <c r="AX50" s="132">
        <f t="shared" si="114"/>
        <v>123983.99507968748</v>
      </c>
      <c r="AY50" s="132">
        <f t="shared" si="114"/>
        <v>123983.99507968748</v>
      </c>
      <c r="AZ50" s="132">
        <f t="shared" si="114"/>
        <v>123983.99507968748</v>
      </c>
      <c r="BA50" s="132">
        <f t="shared" si="114"/>
        <v>123983.99507968748</v>
      </c>
      <c r="BB50" s="132">
        <f t="shared" si="114"/>
        <v>123983.99507968748</v>
      </c>
      <c r="BF50" s="130" t="s">
        <v>59</v>
      </c>
      <c r="BG50" s="131">
        <f>BG49-BG48</f>
        <v>-1409091.87225</v>
      </c>
      <c r="BH50" s="132">
        <f aca="true" t="shared" si="115" ref="BH50:BP50">BH48+BH49</f>
        <v>-23019.87225</v>
      </c>
      <c r="BI50" s="132">
        <f t="shared" si="115"/>
        <v>125366.13793749997</v>
      </c>
      <c r="BJ50" s="132">
        <f t="shared" si="115"/>
        <v>125366.13793749997</v>
      </c>
      <c r="BK50" s="132">
        <f t="shared" si="115"/>
        <v>125366.13793749997</v>
      </c>
      <c r="BL50" s="132">
        <f t="shared" si="115"/>
        <v>125366.13793749997</v>
      </c>
      <c r="BM50" s="132">
        <f t="shared" si="115"/>
        <v>125366.13793749997</v>
      </c>
      <c r="BN50" s="132">
        <f t="shared" si="115"/>
        <v>125366.13793749997</v>
      </c>
      <c r="BO50" s="132">
        <f t="shared" si="115"/>
        <v>125366.13793749997</v>
      </c>
      <c r="BP50" s="132">
        <f t="shared" si="115"/>
        <v>125366.13793749997</v>
      </c>
      <c r="BT50" s="130" t="s">
        <v>59</v>
      </c>
      <c r="BU50" s="131">
        <f>BU49-BU48</f>
        <v>-1442818.34593125</v>
      </c>
      <c r="BV50" s="132">
        <f aca="true" t="shared" si="116" ref="BV50:CD50">BV48+BV49</f>
        <v>-22094.545931250017</v>
      </c>
      <c r="BW50" s="132">
        <f t="shared" si="116"/>
        <v>126748.28079531246</v>
      </c>
      <c r="BX50" s="132">
        <f t="shared" si="116"/>
        <v>126748.28079531246</v>
      </c>
      <c r="BY50" s="132">
        <f t="shared" si="116"/>
        <v>126748.28079531246</v>
      </c>
      <c r="BZ50" s="132">
        <f t="shared" si="116"/>
        <v>126748.28079531246</v>
      </c>
      <c r="CA50" s="132">
        <f t="shared" si="116"/>
        <v>126748.28079531246</v>
      </c>
      <c r="CB50" s="132">
        <f t="shared" si="116"/>
        <v>126748.28079531246</v>
      </c>
      <c r="CC50" s="132">
        <f t="shared" si="116"/>
        <v>126748.28079531246</v>
      </c>
      <c r="CD50" s="132">
        <f t="shared" si="116"/>
        <v>126748.28079531246</v>
      </c>
      <c r="CH50" s="130" t="s">
        <v>59</v>
      </c>
      <c r="CI50" s="131">
        <f>CI49-CI48</f>
        <v>-1476544.8196125</v>
      </c>
      <c r="CJ50" s="132">
        <f aca="true" t="shared" si="117" ref="CJ50:CR50">CJ48+CJ49</f>
        <v>-21169.219612500005</v>
      </c>
      <c r="CK50" s="132">
        <f t="shared" si="117"/>
        <v>128130.42365312498</v>
      </c>
      <c r="CL50" s="132">
        <f t="shared" si="117"/>
        <v>128130.42365312498</v>
      </c>
      <c r="CM50" s="132">
        <f t="shared" si="117"/>
        <v>128130.42365312498</v>
      </c>
      <c r="CN50" s="132">
        <f t="shared" si="117"/>
        <v>128130.42365312498</v>
      </c>
      <c r="CO50" s="132">
        <f t="shared" si="117"/>
        <v>128130.42365312498</v>
      </c>
      <c r="CP50" s="132">
        <f t="shared" si="117"/>
        <v>128130.42365312498</v>
      </c>
      <c r="CQ50" s="132">
        <f t="shared" si="117"/>
        <v>128130.42365312498</v>
      </c>
      <c r="CR50" s="132">
        <f t="shared" si="117"/>
        <v>128130.42365312498</v>
      </c>
      <c r="CV50" s="130" t="s">
        <v>59</v>
      </c>
      <c r="CW50" s="131">
        <f>CW49-CW48</f>
        <v>-1510271.29329375</v>
      </c>
      <c r="CX50" s="132">
        <f aca="true" t="shared" si="118" ref="CX50:DF50">CX48+CX49</f>
        <v>-20243.893293749992</v>
      </c>
      <c r="CY50" s="132">
        <f t="shared" si="118"/>
        <v>129512.56651093747</v>
      </c>
      <c r="CZ50" s="132">
        <f t="shared" si="118"/>
        <v>129512.56651093747</v>
      </c>
      <c r="DA50" s="132">
        <f t="shared" si="118"/>
        <v>129512.56651093747</v>
      </c>
      <c r="DB50" s="132">
        <f t="shared" si="118"/>
        <v>129512.56651093747</v>
      </c>
      <c r="DC50" s="132">
        <f t="shared" si="118"/>
        <v>129512.56651093747</v>
      </c>
      <c r="DD50" s="132">
        <f t="shared" si="118"/>
        <v>129512.56651093747</v>
      </c>
      <c r="DE50" s="132">
        <f t="shared" si="118"/>
        <v>129512.56651093747</v>
      </c>
      <c r="DF50" s="132">
        <f t="shared" si="118"/>
        <v>129512.56651093747</v>
      </c>
      <c r="DJ50" s="130" t="s">
        <v>59</v>
      </c>
      <c r="DK50" s="131">
        <f>DK49-DK48</f>
        <v>-1543997.7669750003</v>
      </c>
      <c r="DL50" s="132">
        <f aca="true" t="shared" si="119" ref="DL50:DT50">DL48+DL49</f>
        <v>-19318.566974999994</v>
      </c>
      <c r="DM50" s="132">
        <f t="shared" si="119"/>
        <v>130894.70936874997</v>
      </c>
      <c r="DN50" s="132">
        <f t="shared" si="119"/>
        <v>130894.70936874997</v>
      </c>
      <c r="DO50" s="132">
        <f t="shared" si="119"/>
        <v>130894.70936874997</v>
      </c>
      <c r="DP50" s="132">
        <f t="shared" si="119"/>
        <v>130894.70936874997</v>
      </c>
      <c r="DQ50" s="132">
        <f t="shared" si="119"/>
        <v>130894.70936874997</v>
      </c>
      <c r="DR50" s="132">
        <f t="shared" si="119"/>
        <v>130894.70936874997</v>
      </c>
      <c r="DS50" s="132">
        <f t="shared" si="119"/>
        <v>130894.70936874997</v>
      </c>
      <c r="DT50" s="132">
        <f t="shared" si="119"/>
        <v>130894.70936874997</v>
      </c>
    </row>
    <row r="51" spans="1:20" ht="12.75">
      <c r="A51" s="113"/>
      <c r="B51" s="133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</row>
    <row r="52" spans="1:20" ht="12.75">
      <c r="A52" s="37"/>
      <c r="B52" s="133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</row>
    <row r="53" spans="1:20" s="137" customFormat="1" ht="12.75">
      <c r="A53" s="134"/>
      <c r="B53" s="135" t="s">
        <v>60</v>
      </c>
      <c r="C53" s="136">
        <f aca="true" t="shared" si="120" ref="C53:L53">C25+C37-C20</f>
        <v>-68948.82247500001</v>
      </c>
      <c r="D53" s="136">
        <f t="shared" si="120"/>
        <v>-68948.82247500001</v>
      </c>
      <c r="E53" s="136">
        <f t="shared" si="120"/>
        <v>89295.03349374997</v>
      </c>
      <c r="F53" s="136">
        <f t="shared" si="120"/>
        <v>89295.03349374997</v>
      </c>
      <c r="G53" s="136">
        <f t="shared" si="120"/>
        <v>89295.03349374997</v>
      </c>
      <c r="H53" s="136">
        <f t="shared" si="120"/>
        <v>89295.03349374997</v>
      </c>
      <c r="I53" s="136">
        <f t="shared" si="120"/>
        <v>89295.03349374997</v>
      </c>
      <c r="J53" s="136">
        <f t="shared" si="120"/>
        <v>89295.03349374997</v>
      </c>
      <c r="K53" s="136">
        <f t="shared" si="120"/>
        <v>89295.03349374997</v>
      </c>
      <c r="L53" s="136">
        <f t="shared" si="120"/>
        <v>89295.03349374997</v>
      </c>
      <c r="M53" s="134"/>
      <c r="N53" s="134"/>
      <c r="O53" s="134"/>
      <c r="P53" s="134"/>
      <c r="Q53" s="134"/>
      <c r="R53" s="134"/>
      <c r="S53" s="134"/>
      <c r="T53" s="134"/>
    </row>
    <row r="54" spans="1:114" ht="30.75" thickBot="1">
      <c r="A54" s="39" t="s">
        <v>63</v>
      </c>
      <c r="N54" s="37"/>
      <c r="O54" s="39" t="s">
        <v>63</v>
      </c>
      <c r="P54" s="40"/>
      <c r="AC54" s="39" t="s">
        <v>63</v>
      </c>
      <c r="AD54" s="40"/>
      <c r="AQ54" s="39" t="s">
        <v>63</v>
      </c>
      <c r="AR54" s="40"/>
      <c r="BE54" s="39" t="s">
        <v>63</v>
      </c>
      <c r="BF54" s="40"/>
      <c r="BS54" s="39" t="s">
        <v>63</v>
      </c>
      <c r="BT54" s="40"/>
      <c r="CG54" s="39" t="s">
        <v>63</v>
      </c>
      <c r="CH54" s="40"/>
      <c r="CU54" s="39" t="s">
        <v>63</v>
      </c>
      <c r="CV54" s="40"/>
      <c r="DI54" s="39" t="s">
        <v>63</v>
      </c>
      <c r="DJ54" s="40"/>
    </row>
    <row r="55" spans="1:120" ht="18.75" thickBot="1">
      <c r="A55" s="41" t="s">
        <v>62</v>
      </c>
      <c r="B55" s="42"/>
      <c r="E55" s="138" t="s">
        <v>64</v>
      </c>
      <c r="F55" s="139">
        <v>-0.1</v>
      </c>
      <c r="G55" s="43"/>
      <c r="H55" s="44"/>
      <c r="N55" s="37"/>
      <c r="O55" s="41" t="s">
        <v>62</v>
      </c>
      <c r="P55" s="42"/>
      <c r="S55" s="138" t="s">
        <v>64</v>
      </c>
      <c r="T55" s="140">
        <v>-0.075</v>
      </c>
      <c r="U55" s="43"/>
      <c r="V55" s="44"/>
      <c r="AC55" s="41" t="s">
        <v>62</v>
      </c>
      <c r="AD55" s="42"/>
      <c r="AG55" s="138" t="s">
        <v>64</v>
      </c>
      <c r="AH55" s="140">
        <v>-0.05</v>
      </c>
      <c r="AI55" s="43"/>
      <c r="AJ55" s="44"/>
      <c r="AQ55" s="41" t="s">
        <v>62</v>
      </c>
      <c r="AR55" s="42"/>
      <c r="AU55" s="138" t="s">
        <v>64</v>
      </c>
      <c r="AV55" s="140">
        <v>-0.025</v>
      </c>
      <c r="AW55" s="43"/>
      <c r="AX55" s="44"/>
      <c r="BE55" s="41" t="s">
        <v>62</v>
      </c>
      <c r="BF55" s="42"/>
      <c r="BI55" s="138" t="s">
        <v>64</v>
      </c>
      <c r="BJ55" s="140">
        <v>0</v>
      </c>
      <c r="BK55" s="43"/>
      <c r="BL55" s="44"/>
      <c r="BS55" s="41" t="s">
        <v>62</v>
      </c>
      <c r="BT55" s="42"/>
      <c r="BW55" s="138" t="s">
        <v>64</v>
      </c>
      <c r="BX55" s="140">
        <v>0.025</v>
      </c>
      <c r="BY55" s="43"/>
      <c r="BZ55" s="44"/>
      <c r="CG55" s="41" t="s">
        <v>62</v>
      </c>
      <c r="CH55" s="42"/>
      <c r="CK55" s="138" t="s">
        <v>64</v>
      </c>
      <c r="CL55" s="140">
        <v>0.05</v>
      </c>
      <c r="CM55" s="43"/>
      <c r="CN55" s="44"/>
      <c r="CU55" s="41" t="s">
        <v>62</v>
      </c>
      <c r="CV55" s="42"/>
      <c r="CY55" s="138" t="s">
        <v>64</v>
      </c>
      <c r="CZ55" s="140">
        <v>0.075</v>
      </c>
      <c r="DA55" s="43"/>
      <c r="DB55" s="44"/>
      <c r="DI55" s="41" t="s">
        <v>62</v>
      </c>
      <c r="DJ55" s="42"/>
      <c r="DM55" s="138" t="s">
        <v>64</v>
      </c>
      <c r="DN55" s="140">
        <v>0.1</v>
      </c>
      <c r="DO55" s="43"/>
      <c r="DP55" s="44"/>
    </row>
    <row r="56" spans="1:120" ht="18">
      <c r="A56" s="45"/>
      <c r="B56" s="46"/>
      <c r="G56" s="43"/>
      <c r="H56" s="44"/>
      <c r="N56" s="37"/>
      <c r="O56" s="45"/>
      <c r="P56" s="46"/>
      <c r="U56" s="43"/>
      <c r="V56" s="44"/>
      <c r="AC56" s="45"/>
      <c r="AD56" s="46"/>
      <c r="AI56" s="43"/>
      <c r="AJ56" s="44"/>
      <c r="AQ56" s="45"/>
      <c r="AR56" s="46"/>
      <c r="AW56" s="43"/>
      <c r="AX56" s="44"/>
      <c r="BE56" s="45"/>
      <c r="BF56" s="46"/>
      <c r="BK56" s="43"/>
      <c r="BL56" s="44"/>
      <c r="BS56" s="45"/>
      <c r="BT56" s="46"/>
      <c r="BY56" s="43"/>
      <c r="BZ56" s="44"/>
      <c r="CG56" s="45"/>
      <c r="CH56" s="46"/>
      <c r="CM56" s="43"/>
      <c r="CN56" s="44"/>
      <c r="CU56" s="45"/>
      <c r="CV56" s="46"/>
      <c r="DA56" s="43"/>
      <c r="DB56" s="44"/>
      <c r="DI56" s="45"/>
      <c r="DJ56" s="46"/>
      <c r="DO56" s="43"/>
      <c r="DP56" s="44"/>
    </row>
    <row r="57" spans="7:119" ht="12.75">
      <c r="G57" s="47"/>
      <c r="N57" s="37"/>
      <c r="P57" s="40"/>
      <c r="U57" s="47"/>
      <c r="AD57" s="40"/>
      <c r="AI57" s="47"/>
      <c r="AR57" s="40"/>
      <c r="AW57" s="47"/>
      <c r="BF57" s="40"/>
      <c r="BK57" s="47"/>
      <c r="BT57" s="40"/>
      <c r="BY57" s="47"/>
      <c r="CH57" s="40"/>
      <c r="CM57" s="47"/>
      <c r="CV57" s="40"/>
      <c r="DA57" s="47"/>
      <c r="DJ57" s="40"/>
      <c r="DO57" s="47"/>
    </row>
    <row r="58" spans="1:125" ht="12.75">
      <c r="A58" s="48" t="s">
        <v>31</v>
      </c>
      <c r="B58" s="49"/>
      <c r="C58" s="50">
        <v>1</v>
      </c>
      <c r="D58" s="50">
        <v>2</v>
      </c>
      <c r="E58" s="50">
        <v>3</v>
      </c>
      <c r="F58" s="50">
        <v>4</v>
      </c>
      <c r="G58" s="50">
        <v>5</v>
      </c>
      <c r="H58" s="50">
        <v>6</v>
      </c>
      <c r="I58" s="50">
        <v>7</v>
      </c>
      <c r="J58" s="50">
        <v>8</v>
      </c>
      <c r="K58" s="50">
        <v>9</v>
      </c>
      <c r="L58" s="50">
        <v>10</v>
      </c>
      <c r="M58" s="51"/>
      <c r="N58" s="37"/>
      <c r="O58" s="48" t="s">
        <v>31</v>
      </c>
      <c r="P58" s="49"/>
      <c r="Q58" s="50">
        <v>1</v>
      </c>
      <c r="R58" s="50">
        <v>2</v>
      </c>
      <c r="S58" s="50">
        <v>3</v>
      </c>
      <c r="T58" s="50">
        <v>4</v>
      </c>
      <c r="U58" s="50">
        <v>5</v>
      </c>
      <c r="V58" s="50">
        <v>6</v>
      </c>
      <c r="W58" s="50">
        <v>7</v>
      </c>
      <c r="X58" s="50">
        <v>8</v>
      </c>
      <c r="Y58" s="50">
        <v>9</v>
      </c>
      <c r="Z58" s="50">
        <v>10</v>
      </c>
      <c r="AA58" s="51"/>
      <c r="AC58" s="48" t="s">
        <v>31</v>
      </c>
      <c r="AD58" s="49"/>
      <c r="AE58" s="50">
        <v>1</v>
      </c>
      <c r="AF58" s="50">
        <v>2</v>
      </c>
      <c r="AG58" s="50">
        <v>3</v>
      </c>
      <c r="AH58" s="50">
        <v>4</v>
      </c>
      <c r="AI58" s="50">
        <v>5</v>
      </c>
      <c r="AJ58" s="50">
        <v>6</v>
      </c>
      <c r="AK58" s="50">
        <v>7</v>
      </c>
      <c r="AL58" s="50">
        <v>8</v>
      </c>
      <c r="AM58" s="50">
        <v>9</v>
      </c>
      <c r="AN58" s="50">
        <v>10</v>
      </c>
      <c r="AO58" s="51"/>
      <c r="AQ58" s="48" t="s">
        <v>31</v>
      </c>
      <c r="AR58" s="49"/>
      <c r="AS58" s="50">
        <v>1</v>
      </c>
      <c r="AT58" s="50">
        <v>2</v>
      </c>
      <c r="AU58" s="50">
        <v>3</v>
      </c>
      <c r="AV58" s="50">
        <v>4</v>
      </c>
      <c r="AW58" s="50">
        <v>5</v>
      </c>
      <c r="AX58" s="50">
        <v>6</v>
      </c>
      <c r="AY58" s="50">
        <v>7</v>
      </c>
      <c r="AZ58" s="50">
        <v>8</v>
      </c>
      <c r="BA58" s="50">
        <v>9</v>
      </c>
      <c r="BB58" s="50">
        <v>10</v>
      </c>
      <c r="BC58" s="51"/>
      <c r="BE58" s="48" t="s">
        <v>31</v>
      </c>
      <c r="BF58" s="49"/>
      <c r="BG58" s="50">
        <v>1</v>
      </c>
      <c r="BH58" s="50">
        <v>2</v>
      </c>
      <c r="BI58" s="50">
        <v>3</v>
      </c>
      <c r="BJ58" s="50">
        <v>4</v>
      </c>
      <c r="BK58" s="50">
        <v>5</v>
      </c>
      <c r="BL58" s="50">
        <v>6</v>
      </c>
      <c r="BM58" s="50">
        <v>7</v>
      </c>
      <c r="BN58" s="50">
        <v>8</v>
      </c>
      <c r="BO58" s="50">
        <v>9</v>
      </c>
      <c r="BP58" s="50">
        <v>10</v>
      </c>
      <c r="BQ58" s="51"/>
      <c r="BS58" s="48" t="s">
        <v>31</v>
      </c>
      <c r="BT58" s="49"/>
      <c r="BU58" s="50">
        <v>1</v>
      </c>
      <c r="BV58" s="50">
        <v>2</v>
      </c>
      <c r="BW58" s="50">
        <v>3</v>
      </c>
      <c r="BX58" s="50">
        <v>4</v>
      </c>
      <c r="BY58" s="50">
        <v>5</v>
      </c>
      <c r="BZ58" s="50">
        <v>6</v>
      </c>
      <c r="CA58" s="50">
        <v>7</v>
      </c>
      <c r="CB58" s="50">
        <v>8</v>
      </c>
      <c r="CC58" s="50">
        <v>9</v>
      </c>
      <c r="CD58" s="50">
        <v>10</v>
      </c>
      <c r="CE58" s="51"/>
      <c r="CG58" s="48" t="s">
        <v>31</v>
      </c>
      <c r="CH58" s="49"/>
      <c r="CI58" s="50">
        <v>1</v>
      </c>
      <c r="CJ58" s="50">
        <v>2</v>
      </c>
      <c r="CK58" s="50">
        <v>3</v>
      </c>
      <c r="CL58" s="50">
        <v>4</v>
      </c>
      <c r="CM58" s="50">
        <v>5</v>
      </c>
      <c r="CN58" s="50">
        <v>6</v>
      </c>
      <c r="CO58" s="50">
        <v>7</v>
      </c>
      <c r="CP58" s="50">
        <v>8</v>
      </c>
      <c r="CQ58" s="50">
        <v>9</v>
      </c>
      <c r="CR58" s="50">
        <v>10</v>
      </c>
      <c r="CS58" s="51"/>
      <c r="CU58" s="48" t="s">
        <v>31</v>
      </c>
      <c r="CV58" s="49"/>
      <c r="CW58" s="50">
        <v>1</v>
      </c>
      <c r="CX58" s="50">
        <v>2</v>
      </c>
      <c r="CY58" s="50">
        <v>3</v>
      </c>
      <c r="CZ58" s="50">
        <v>4</v>
      </c>
      <c r="DA58" s="50">
        <v>5</v>
      </c>
      <c r="DB58" s="50">
        <v>6</v>
      </c>
      <c r="DC58" s="50">
        <v>7</v>
      </c>
      <c r="DD58" s="50">
        <v>8</v>
      </c>
      <c r="DE58" s="50">
        <v>9</v>
      </c>
      <c r="DF58" s="50">
        <v>10</v>
      </c>
      <c r="DG58" s="51"/>
      <c r="DI58" s="48" t="s">
        <v>31</v>
      </c>
      <c r="DJ58" s="49"/>
      <c r="DK58" s="50">
        <v>1</v>
      </c>
      <c r="DL58" s="50">
        <v>2</v>
      </c>
      <c r="DM58" s="50">
        <v>3</v>
      </c>
      <c r="DN58" s="50">
        <v>4</v>
      </c>
      <c r="DO58" s="50">
        <v>5</v>
      </c>
      <c r="DP58" s="50">
        <v>6</v>
      </c>
      <c r="DQ58" s="50">
        <v>7</v>
      </c>
      <c r="DR58" s="50">
        <v>8</v>
      </c>
      <c r="DS58" s="50">
        <v>9</v>
      </c>
      <c r="DT58" s="50">
        <v>10</v>
      </c>
      <c r="DU58" s="51"/>
    </row>
    <row r="59" spans="1:125" ht="12.75">
      <c r="A59" s="53" t="s">
        <v>32</v>
      </c>
      <c r="B59" s="54"/>
      <c r="C59" s="55">
        <v>12</v>
      </c>
      <c r="D59" s="56">
        <v>12</v>
      </c>
      <c r="E59" s="56">
        <v>12</v>
      </c>
      <c r="F59" s="56">
        <v>12</v>
      </c>
      <c r="G59" s="56">
        <v>12</v>
      </c>
      <c r="H59" s="56">
        <v>12</v>
      </c>
      <c r="I59" s="56">
        <v>12</v>
      </c>
      <c r="J59" s="56">
        <v>12</v>
      </c>
      <c r="K59" s="56">
        <v>12</v>
      </c>
      <c r="L59" s="56">
        <v>12</v>
      </c>
      <c r="M59" s="57"/>
      <c r="N59" s="37"/>
      <c r="O59" s="53" t="s">
        <v>32</v>
      </c>
      <c r="P59" s="54"/>
      <c r="Q59" s="55">
        <v>12</v>
      </c>
      <c r="R59" s="56">
        <v>12</v>
      </c>
      <c r="S59" s="56">
        <v>12</v>
      </c>
      <c r="T59" s="56">
        <v>12</v>
      </c>
      <c r="U59" s="56">
        <v>12</v>
      </c>
      <c r="V59" s="56">
        <v>12</v>
      </c>
      <c r="W59" s="56">
        <v>12</v>
      </c>
      <c r="X59" s="56">
        <v>12</v>
      </c>
      <c r="Y59" s="56">
        <v>12</v>
      </c>
      <c r="Z59" s="56">
        <v>12</v>
      </c>
      <c r="AA59" s="57"/>
      <c r="AC59" s="53" t="s">
        <v>32</v>
      </c>
      <c r="AD59" s="54"/>
      <c r="AE59" s="55">
        <v>12</v>
      </c>
      <c r="AF59" s="56">
        <v>12</v>
      </c>
      <c r="AG59" s="56">
        <v>12</v>
      </c>
      <c r="AH59" s="56">
        <v>12</v>
      </c>
      <c r="AI59" s="56">
        <v>12</v>
      </c>
      <c r="AJ59" s="56">
        <v>12</v>
      </c>
      <c r="AK59" s="56">
        <v>12</v>
      </c>
      <c r="AL59" s="56">
        <v>12</v>
      </c>
      <c r="AM59" s="56">
        <v>12</v>
      </c>
      <c r="AN59" s="56">
        <v>12</v>
      </c>
      <c r="AO59" s="57"/>
      <c r="AQ59" s="53" t="s">
        <v>32</v>
      </c>
      <c r="AR59" s="54"/>
      <c r="AS59" s="55">
        <v>12</v>
      </c>
      <c r="AT59" s="56">
        <v>12</v>
      </c>
      <c r="AU59" s="56">
        <v>12</v>
      </c>
      <c r="AV59" s="56">
        <v>12</v>
      </c>
      <c r="AW59" s="56">
        <v>12</v>
      </c>
      <c r="AX59" s="56">
        <v>12</v>
      </c>
      <c r="AY59" s="56">
        <v>12</v>
      </c>
      <c r="AZ59" s="56">
        <v>12</v>
      </c>
      <c r="BA59" s="56">
        <v>12</v>
      </c>
      <c r="BB59" s="56">
        <v>12</v>
      </c>
      <c r="BC59" s="57"/>
      <c r="BE59" s="53" t="s">
        <v>32</v>
      </c>
      <c r="BF59" s="54"/>
      <c r="BG59" s="55">
        <v>12</v>
      </c>
      <c r="BH59" s="56">
        <v>12</v>
      </c>
      <c r="BI59" s="56">
        <v>12</v>
      </c>
      <c r="BJ59" s="56">
        <v>12</v>
      </c>
      <c r="BK59" s="56">
        <v>12</v>
      </c>
      <c r="BL59" s="56">
        <v>12</v>
      </c>
      <c r="BM59" s="56">
        <v>12</v>
      </c>
      <c r="BN59" s="56">
        <v>12</v>
      </c>
      <c r="BO59" s="56">
        <v>12</v>
      </c>
      <c r="BP59" s="56">
        <v>12</v>
      </c>
      <c r="BQ59" s="57"/>
      <c r="BS59" s="53" t="s">
        <v>32</v>
      </c>
      <c r="BT59" s="54"/>
      <c r="BU59" s="55">
        <v>12</v>
      </c>
      <c r="BV59" s="56">
        <v>12</v>
      </c>
      <c r="BW59" s="56">
        <v>12</v>
      </c>
      <c r="BX59" s="56">
        <v>12</v>
      </c>
      <c r="BY59" s="56">
        <v>12</v>
      </c>
      <c r="BZ59" s="56">
        <v>12</v>
      </c>
      <c r="CA59" s="56">
        <v>12</v>
      </c>
      <c r="CB59" s="56">
        <v>12</v>
      </c>
      <c r="CC59" s="56">
        <v>12</v>
      </c>
      <c r="CD59" s="56">
        <v>12</v>
      </c>
      <c r="CE59" s="57"/>
      <c r="CG59" s="53" t="s">
        <v>32</v>
      </c>
      <c r="CH59" s="54"/>
      <c r="CI59" s="55">
        <v>12</v>
      </c>
      <c r="CJ59" s="56">
        <v>12</v>
      </c>
      <c r="CK59" s="56">
        <v>12</v>
      </c>
      <c r="CL59" s="56">
        <v>12</v>
      </c>
      <c r="CM59" s="56">
        <v>12</v>
      </c>
      <c r="CN59" s="56">
        <v>12</v>
      </c>
      <c r="CO59" s="56">
        <v>12</v>
      </c>
      <c r="CP59" s="56">
        <v>12</v>
      </c>
      <c r="CQ59" s="56">
        <v>12</v>
      </c>
      <c r="CR59" s="56">
        <v>12</v>
      </c>
      <c r="CS59" s="57"/>
      <c r="CU59" s="53" t="s">
        <v>32</v>
      </c>
      <c r="CV59" s="54"/>
      <c r="CW59" s="55">
        <v>12</v>
      </c>
      <c r="CX59" s="56">
        <v>12</v>
      </c>
      <c r="CY59" s="56">
        <v>12</v>
      </c>
      <c r="CZ59" s="56">
        <v>12</v>
      </c>
      <c r="DA59" s="56">
        <v>12</v>
      </c>
      <c r="DB59" s="56">
        <v>12</v>
      </c>
      <c r="DC59" s="56">
        <v>12</v>
      </c>
      <c r="DD59" s="56">
        <v>12</v>
      </c>
      <c r="DE59" s="56">
        <v>12</v>
      </c>
      <c r="DF59" s="56">
        <v>12</v>
      </c>
      <c r="DG59" s="57"/>
      <c r="DI59" s="53" t="s">
        <v>32</v>
      </c>
      <c r="DJ59" s="54"/>
      <c r="DK59" s="55">
        <v>12</v>
      </c>
      <c r="DL59" s="56">
        <v>12</v>
      </c>
      <c r="DM59" s="56">
        <v>12</v>
      </c>
      <c r="DN59" s="56">
        <v>12</v>
      </c>
      <c r="DO59" s="56">
        <v>12</v>
      </c>
      <c r="DP59" s="56">
        <v>12</v>
      </c>
      <c r="DQ59" s="56">
        <v>12</v>
      </c>
      <c r="DR59" s="56">
        <v>12</v>
      </c>
      <c r="DS59" s="56">
        <v>12</v>
      </c>
      <c r="DT59" s="56">
        <v>12</v>
      </c>
      <c r="DU59" s="57"/>
    </row>
    <row r="60" spans="1:125" ht="12.75">
      <c r="A60" s="58" t="s">
        <v>30</v>
      </c>
      <c r="B60" s="59"/>
      <c r="C60" s="60">
        <v>1</v>
      </c>
      <c r="D60" s="60">
        <v>2</v>
      </c>
      <c r="E60" s="60">
        <v>3</v>
      </c>
      <c r="F60" s="60">
        <v>4</v>
      </c>
      <c r="G60" s="60">
        <v>5</v>
      </c>
      <c r="H60" s="60">
        <v>6</v>
      </c>
      <c r="I60" s="60">
        <v>7</v>
      </c>
      <c r="J60" s="60">
        <v>8</v>
      </c>
      <c r="K60" s="60">
        <v>9</v>
      </c>
      <c r="L60" s="60">
        <v>10</v>
      </c>
      <c r="M60" s="61"/>
      <c r="N60" s="37"/>
      <c r="O60" s="58" t="s">
        <v>30</v>
      </c>
      <c r="P60" s="59"/>
      <c r="Q60" s="60">
        <v>1</v>
      </c>
      <c r="R60" s="60">
        <v>2</v>
      </c>
      <c r="S60" s="60">
        <v>3</v>
      </c>
      <c r="T60" s="60">
        <v>4</v>
      </c>
      <c r="U60" s="60">
        <v>5</v>
      </c>
      <c r="V60" s="60">
        <v>6</v>
      </c>
      <c r="W60" s="60">
        <v>7</v>
      </c>
      <c r="X60" s="60">
        <v>8</v>
      </c>
      <c r="Y60" s="60">
        <v>9</v>
      </c>
      <c r="Z60" s="60">
        <v>10</v>
      </c>
      <c r="AA60" s="61"/>
      <c r="AC60" s="58" t="s">
        <v>30</v>
      </c>
      <c r="AD60" s="59"/>
      <c r="AE60" s="60">
        <v>1</v>
      </c>
      <c r="AF60" s="60">
        <v>2</v>
      </c>
      <c r="AG60" s="60">
        <v>3</v>
      </c>
      <c r="AH60" s="60">
        <v>4</v>
      </c>
      <c r="AI60" s="60">
        <v>5</v>
      </c>
      <c r="AJ60" s="60">
        <v>6</v>
      </c>
      <c r="AK60" s="60">
        <v>7</v>
      </c>
      <c r="AL60" s="60">
        <v>8</v>
      </c>
      <c r="AM60" s="60">
        <v>9</v>
      </c>
      <c r="AN60" s="60">
        <v>10</v>
      </c>
      <c r="AO60" s="61"/>
      <c r="AQ60" s="58" t="s">
        <v>30</v>
      </c>
      <c r="AR60" s="59"/>
      <c r="AS60" s="60">
        <v>1</v>
      </c>
      <c r="AT60" s="60">
        <v>2</v>
      </c>
      <c r="AU60" s="60">
        <v>3</v>
      </c>
      <c r="AV60" s="60">
        <v>4</v>
      </c>
      <c r="AW60" s="60">
        <v>5</v>
      </c>
      <c r="AX60" s="60">
        <v>6</v>
      </c>
      <c r="AY60" s="60">
        <v>7</v>
      </c>
      <c r="AZ60" s="60">
        <v>8</v>
      </c>
      <c r="BA60" s="60">
        <v>9</v>
      </c>
      <c r="BB60" s="60">
        <v>10</v>
      </c>
      <c r="BC60" s="61"/>
      <c r="BE60" s="58" t="s">
        <v>30</v>
      </c>
      <c r="BF60" s="59"/>
      <c r="BG60" s="60">
        <v>1</v>
      </c>
      <c r="BH60" s="60">
        <v>2</v>
      </c>
      <c r="BI60" s="60">
        <v>3</v>
      </c>
      <c r="BJ60" s="60">
        <v>4</v>
      </c>
      <c r="BK60" s="60">
        <v>5</v>
      </c>
      <c r="BL60" s="60">
        <v>6</v>
      </c>
      <c r="BM60" s="60">
        <v>7</v>
      </c>
      <c r="BN60" s="60">
        <v>8</v>
      </c>
      <c r="BO60" s="60">
        <v>9</v>
      </c>
      <c r="BP60" s="60">
        <v>10</v>
      </c>
      <c r="BQ60" s="61"/>
      <c r="BS60" s="58" t="s">
        <v>30</v>
      </c>
      <c r="BT60" s="59"/>
      <c r="BU60" s="60">
        <v>1</v>
      </c>
      <c r="BV60" s="60">
        <v>2</v>
      </c>
      <c r="BW60" s="60">
        <v>3</v>
      </c>
      <c r="BX60" s="60">
        <v>4</v>
      </c>
      <c r="BY60" s="60">
        <v>5</v>
      </c>
      <c r="BZ60" s="60">
        <v>6</v>
      </c>
      <c r="CA60" s="60">
        <v>7</v>
      </c>
      <c r="CB60" s="60">
        <v>8</v>
      </c>
      <c r="CC60" s="60">
        <v>9</v>
      </c>
      <c r="CD60" s="60">
        <v>10</v>
      </c>
      <c r="CE60" s="61"/>
      <c r="CG60" s="58" t="s">
        <v>30</v>
      </c>
      <c r="CH60" s="59"/>
      <c r="CI60" s="60">
        <v>1</v>
      </c>
      <c r="CJ60" s="60">
        <v>2</v>
      </c>
      <c r="CK60" s="60">
        <v>3</v>
      </c>
      <c r="CL60" s="60">
        <v>4</v>
      </c>
      <c r="CM60" s="60">
        <v>5</v>
      </c>
      <c r="CN60" s="60">
        <v>6</v>
      </c>
      <c r="CO60" s="60">
        <v>7</v>
      </c>
      <c r="CP60" s="60">
        <v>8</v>
      </c>
      <c r="CQ60" s="60">
        <v>9</v>
      </c>
      <c r="CR60" s="60">
        <v>10</v>
      </c>
      <c r="CS60" s="61"/>
      <c r="CU60" s="58" t="s">
        <v>30</v>
      </c>
      <c r="CV60" s="59"/>
      <c r="CW60" s="60">
        <v>1</v>
      </c>
      <c r="CX60" s="60">
        <v>2</v>
      </c>
      <c r="CY60" s="60">
        <v>3</v>
      </c>
      <c r="CZ60" s="60">
        <v>4</v>
      </c>
      <c r="DA60" s="60">
        <v>5</v>
      </c>
      <c r="DB60" s="60">
        <v>6</v>
      </c>
      <c r="DC60" s="60">
        <v>7</v>
      </c>
      <c r="DD60" s="60">
        <v>8</v>
      </c>
      <c r="DE60" s="60">
        <v>9</v>
      </c>
      <c r="DF60" s="60">
        <v>10</v>
      </c>
      <c r="DG60" s="61"/>
      <c r="DI60" s="58" t="s">
        <v>30</v>
      </c>
      <c r="DJ60" s="59"/>
      <c r="DK60" s="60">
        <v>1</v>
      </c>
      <c r="DL60" s="60">
        <v>2</v>
      </c>
      <c r="DM60" s="60">
        <v>3</v>
      </c>
      <c r="DN60" s="60">
        <v>4</v>
      </c>
      <c r="DO60" s="60">
        <v>5</v>
      </c>
      <c r="DP60" s="60">
        <v>6</v>
      </c>
      <c r="DQ60" s="60">
        <v>7</v>
      </c>
      <c r="DR60" s="60">
        <v>8</v>
      </c>
      <c r="DS60" s="60">
        <v>9</v>
      </c>
      <c r="DT60" s="60">
        <v>10</v>
      </c>
      <c r="DU60" s="61"/>
    </row>
    <row r="61" spans="1:125" ht="12.75">
      <c r="A61" s="63"/>
      <c r="B61" s="49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5"/>
      <c r="N61" s="37"/>
      <c r="O61" s="63"/>
      <c r="P61" s="49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C61" s="63"/>
      <c r="AD61" s="49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5"/>
      <c r="AQ61" s="63"/>
      <c r="AR61" s="49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5"/>
      <c r="BE61" s="63"/>
      <c r="BF61" s="49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5"/>
      <c r="BS61" s="63"/>
      <c r="BT61" s="49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5"/>
      <c r="CG61" s="63"/>
      <c r="CH61" s="49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5"/>
      <c r="CU61" s="63"/>
      <c r="CV61" s="49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5"/>
      <c r="DI61" s="63"/>
      <c r="DJ61" s="49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5"/>
    </row>
    <row r="62" spans="1:125" ht="12.75">
      <c r="A62" s="66" t="s">
        <v>33</v>
      </c>
      <c r="B62" s="67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5"/>
      <c r="N62" s="37"/>
      <c r="O62" s="66" t="s">
        <v>33</v>
      </c>
      <c r="P62" s="67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5"/>
      <c r="AC62" s="66" t="s">
        <v>33</v>
      </c>
      <c r="AD62" s="67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5"/>
      <c r="AQ62" s="66" t="s">
        <v>33</v>
      </c>
      <c r="AR62" s="67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5"/>
      <c r="BE62" s="66" t="s">
        <v>33</v>
      </c>
      <c r="BF62" s="67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5"/>
      <c r="BS62" s="66" t="s">
        <v>33</v>
      </c>
      <c r="BT62" s="67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5"/>
      <c r="CG62" s="66" t="s">
        <v>33</v>
      </c>
      <c r="CH62" s="67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5"/>
      <c r="CU62" s="66" t="s">
        <v>33</v>
      </c>
      <c r="CV62" s="67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5"/>
      <c r="DI62" s="66" t="s">
        <v>33</v>
      </c>
      <c r="DJ62" s="67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5"/>
    </row>
    <row r="63" spans="1:125" ht="12.75">
      <c r="A63" s="69" t="s">
        <v>34</v>
      </c>
      <c r="B63" s="70"/>
      <c r="C63" s="71">
        <v>0</v>
      </c>
      <c r="D63" s="72">
        <v>0</v>
      </c>
      <c r="E63" s="73">
        <v>4950000</v>
      </c>
      <c r="F63" s="73">
        <v>4950000</v>
      </c>
      <c r="G63" s="73">
        <v>4950000</v>
      </c>
      <c r="H63" s="73">
        <v>4950000</v>
      </c>
      <c r="I63" s="73">
        <v>4950000</v>
      </c>
      <c r="J63" s="73">
        <v>4950000</v>
      </c>
      <c r="K63" s="73">
        <v>4950000</v>
      </c>
      <c r="L63" s="73">
        <v>4950000</v>
      </c>
      <c r="M63" s="74"/>
      <c r="N63" s="37"/>
      <c r="O63" s="69" t="s">
        <v>34</v>
      </c>
      <c r="P63" s="70"/>
      <c r="Q63" s="71">
        <v>0</v>
      </c>
      <c r="R63" s="72">
        <v>0</v>
      </c>
      <c r="S63" s="73">
        <v>4950000</v>
      </c>
      <c r="T63" s="73">
        <v>4950000</v>
      </c>
      <c r="U63" s="73">
        <v>4950000</v>
      </c>
      <c r="V63" s="73">
        <v>4950000</v>
      </c>
      <c r="W63" s="73">
        <v>4950000</v>
      </c>
      <c r="X63" s="73">
        <v>4950000</v>
      </c>
      <c r="Y63" s="73">
        <v>4950000</v>
      </c>
      <c r="Z63" s="73">
        <v>4950000</v>
      </c>
      <c r="AA63" s="74"/>
      <c r="AC63" s="69" t="s">
        <v>34</v>
      </c>
      <c r="AD63" s="70"/>
      <c r="AE63" s="71">
        <v>0</v>
      </c>
      <c r="AF63" s="72">
        <v>0</v>
      </c>
      <c r="AG63" s="73">
        <v>4950000</v>
      </c>
      <c r="AH63" s="73">
        <v>4950000</v>
      </c>
      <c r="AI63" s="73">
        <v>4950000</v>
      </c>
      <c r="AJ63" s="73">
        <v>4950000</v>
      </c>
      <c r="AK63" s="73">
        <v>4950000</v>
      </c>
      <c r="AL63" s="73">
        <v>4950000</v>
      </c>
      <c r="AM63" s="73">
        <v>4950000</v>
      </c>
      <c r="AN63" s="73">
        <v>4950000</v>
      </c>
      <c r="AO63" s="74"/>
      <c r="AQ63" s="69" t="s">
        <v>34</v>
      </c>
      <c r="AR63" s="70"/>
      <c r="AS63" s="71">
        <v>0</v>
      </c>
      <c r="AT63" s="72">
        <v>0</v>
      </c>
      <c r="AU63" s="73">
        <v>4950000</v>
      </c>
      <c r="AV63" s="73">
        <v>4950000</v>
      </c>
      <c r="AW63" s="73">
        <v>4950000</v>
      </c>
      <c r="AX63" s="73">
        <v>4950000</v>
      </c>
      <c r="AY63" s="73">
        <v>4950000</v>
      </c>
      <c r="AZ63" s="73">
        <v>4950000</v>
      </c>
      <c r="BA63" s="73">
        <v>4950000</v>
      </c>
      <c r="BB63" s="73">
        <v>4950000</v>
      </c>
      <c r="BC63" s="74"/>
      <c r="BE63" s="69" t="s">
        <v>34</v>
      </c>
      <c r="BF63" s="70"/>
      <c r="BG63" s="71">
        <v>0</v>
      </c>
      <c r="BH63" s="72">
        <v>0</v>
      </c>
      <c r="BI63" s="73">
        <v>4950000</v>
      </c>
      <c r="BJ63" s="73">
        <v>4950000</v>
      </c>
      <c r="BK63" s="73">
        <v>4950000</v>
      </c>
      <c r="BL63" s="73">
        <v>4950000</v>
      </c>
      <c r="BM63" s="73">
        <v>4950000</v>
      </c>
      <c r="BN63" s="73">
        <v>4950000</v>
      </c>
      <c r="BO63" s="73">
        <v>4950000</v>
      </c>
      <c r="BP63" s="73">
        <v>4950000</v>
      </c>
      <c r="BQ63" s="74"/>
      <c r="BS63" s="69" t="s">
        <v>34</v>
      </c>
      <c r="BT63" s="70"/>
      <c r="BU63" s="71">
        <v>0</v>
      </c>
      <c r="BV63" s="72">
        <v>0</v>
      </c>
      <c r="BW63" s="73">
        <v>4950000</v>
      </c>
      <c r="BX63" s="73">
        <v>4950000</v>
      </c>
      <c r="BY63" s="73">
        <v>4950000</v>
      </c>
      <c r="BZ63" s="73">
        <v>4950000</v>
      </c>
      <c r="CA63" s="73">
        <v>4950000</v>
      </c>
      <c r="CB63" s="73">
        <v>4950000</v>
      </c>
      <c r="CC63" s="73">
        <v>4950000</v>
      </c>
      <c r="CD63" s="73">
        <v>4950000</v>
      </c>
      <c r="CE63" s="74"/>
      <c r="CG63" s="69" t="s">
        <v>34</v>
      </c>
      <c r="CH63" s="70"/>
      <c r="CI63" s="71">
        <v>0</v>
      </c>
      <c r="CJ63" s="72">
        <v>0</v>
      </c>
      <c r="CK63" s="73">
        <v>4950000</v>
      </c>
      <c r="CL63" s="73">
        <v>4950000</v>
      </c>
      <c r="CM63" s="73">
        <v>4950000</v>
      </c>
      <c r="CN63" s="73">
        <v>4950000</v>
      </c>
      <c r="CO63" s="73">
        <v>4950000</v>
      </c>
      <c r="CP63" s="73">
        <v>4950000</v>
      </c>
      <c r="CQ63" s="73">
        <v>4950000</v>
      </c>
      <c r="CR63" s="73">
        <v>4950000</v>
      </c>
      <c r="CS63" s="74"/>
      <c r="CU63" s="69" t="s">
        <v>34</v>
      </c>
      <c r="CV63" s="70"/>
      <c r="CW63" s="71">
        <v>0</v>
      </c>
      <c r="CX63" s="72">
        <v>0</v>
      </c>
      <c r="CY63" s="73">
        <v>4950000</v>
      </c>
      <c r="CZ63" s="73">
        <v>4950000</v>
      </c>
      <c r="DA63" s="73">
        <v>4950000</v>
      </c>
      <c r="DB63" s="73">
        <v>4950000</v>
      </c>
      <c r="DC63" s="73">
        <v>4950000</v>
      </c>
      <c r="DD63" s="73">
        <v>4950000</v>
      </c>
      <c r="DE63" s="73">
        <v>4950000</v>
      </c>
      <c r="DF63" s="73">
        <v>4950000</v>
      </c>
      <c r="DG63" s="74"/>
      <c r="DI63" s="69" t="s">
        <v>34</v>
      </c>
      <c r="DJ63" s="70"/>
      <c r="DK63" s="71">
        <v>0</v>
      </c>
      <c r="DL63" s="72">
        <v>0</v>
      </c>
      <c r="DM63" s="73">
        <v>4950000</v>
      </c>
      <c r="DN63" s="73">
        <v>4950000</v>
      </c>
      <c r="DO63" s="73">
        <v>4950000</v>
      </c>
      <c r="DP63" s="73">
        <v>4950000</v>
      </c>
      <c r="DQ63" s="73">
        <v>4950000</v>
      </c>
      <c r="DR63" s="73">
        <v>4950000</v>
      </c>
      <c r="DS63" s="73">
        <v>4950000</v>
      </c>
      <c r="DT63" s="73">
        <v>4950000</v>
      </c>
      <c r="DU63" s="74"/>
    </row>
    <row r="64" spans="1:125" ht="12.75">
      <c r="A64" s="77" t="s">
        <v>35</v>
      </c>
      <c r="B64" s="78"/>
      <c r="C64" s="79">
        <v>0.078748</v>
      </c>
      <c r="D64" s="80">
        <v>0.078748</v>
      </c>
      <c r="E64" s="80">
        <v>0.078748</v>
      </c>
      <c r="F64" s="80">
        <v>0.078748</v>
      </c>
      <c r="G64" s="80">
        <v>0.078748</v>
      </c>
      <c r="H64" s="80">
        <v>0.078748</v>
      </c>
      <c r="I64" s="80">
        <v>0.078748</v>
      </c>
      <c r="J64" s="80">
        <v>0.078748</v>
      </c>
      <c r="K64" s="80">
        <v>0.078748</v>
      </c>
      <c r="L64" s="80">
        <v>0.078748</v>
      </c>
      <c r="M64" s="81"/>
      <c r="N64" s="37"/>
      <c r="O64" s="77" t="s">
        <v>35</v>
      </c>
      <c r="P64" s="78"/>
      <c r="Q64" s="79">
        <v>0.078748</v>
      </c>
      <c r="R64" s="80">
        <v>0.078748</v>
      </c>
      <c r="S64" s="80">
        <v>0.078748</v>
      </c>
      <c r="T64" s="80">
        <v>0.078748</v>
      </c>
      <c r="U64" s="80">
        <v>0.078748</v>
      </c>
      <c r="V64" s="80">
        <v>0.078748</v>
      </c>
      <c r="W64" s="80">
        <v>0.078748</v>
      </c>
      <c r="X64" s="80">
        <v>0.078748</v>
      </c>
      <c r="Y64" s="80">
        <v>0.078748</v>
      </c>
      <c r="Z64" s="80">
        <v>0.078748</v>
      </c>
      <c r="AA64" s="81"/>
      <c r="AC64" s="77" t="s">
        <v>35</v>
      </c>
      <c r="AD64" s="78"/>
      <c r="AE64" s="79">
        <v>0.078748</v>
      </c>
      <c r="AF64" s="80">
        <v>0.078748</v>
      </c>
      <c r="AG64" s="80">
        <v>0.078748</v>
      </c>
      <c r="AH64" s="80">
        <v>0.078748</v>
      </c>
      <c r="AI64" s="80">
        <v>0.078748</v>
      </c>
      <c r="AJ64" s="80">
        <v>0.078748</v>
      </c>
      <c r="AK64" s="80">
        <v>0.078748</v>
      </c>
      <c r="AL64" s="80">
        <v>0.078748</v>
      </c>
      <c r="AM64" s="80">
        <v>0.078748</v>
      </c>
      <c r="AN64" s="80">
        <v>0.078748</v>
      </c>
      <c r="AO64" s="81"/>
      <c r="AQ64" s="77" t="s">
        <v>35</v>
      </c>
      <c r="AR64" s="78"/>
      <c r="AS64" s="79">
        <v>0.078748</v>
      </c>
      <c r="AT64" s="80">
        <v>0.078748</v>
      </c>
      <c r="AU64" s="80">
        <v>0.078748</v>
      </c>
      <c r="AV64" s="80">
        <v>0.078748</v>
      </c>
      <c r="AW64" s="80">
        <v>0.078748</v>
      </c>
      <c r="AX64" s="80">
        <v>0.078748</v>
      </c>
      <c r="AY64" s="80">
        <v>0.078748</v>
      </c>
      <c r="AZ64" s="80">
        <v>0.078748</v>
      </c>
      <c r="BA64" s="80">
        <v>0.078748</v>
      </c>
      <c r="BB64" s="80">
        <v>0.078748</v>
      </c>
      <c r="BC64" s="81"/>
      <c r="BE64" s="77" t="s">
        <v>35</v>
      </c>
      <c r="BF64" s="78"/>
      <c r="BG64" s="79">
        <v>0.078748</v>
      </c>
      <c r="BH64" s="80">
        <v>0.078748</v>
      </c>
      <c r="BI64" s="80">
        <v>0.078748</v>
      </c>
      <c r="BJ64" s="80">
        <v>0.078748</v>
      </c>
      <c r="BK64" s="80">
        <v>0.078748</v>
      </c>
      <c r="BL64" s="80">
        <v>0.078748</v>
      </c>
      <c r="BM64" s="80">
        <v>0.078748</v>
      </c>
      <c r="BN64" s="80">
        <v>0.078748</v>
      </c>
      <c r="BO64" s="80">
        <v>0.078748</v>
      </c>
      <c r="BP64" s="80">
        <v>0.078748</v>
      </c>
      <c r="BQ64" s="81"/>
      <c r="BS64" s="77" t="s">
        <v>35</v>
      </c>
      <c r="BT64" s="78"/>
      <c r="BU64" s="79">
        <v>0.078748</v>
      </c>
      <c r="BV64" s="80">
        <v>0.078748</v>
      </c>
      <c r="BW64" s="80">
        <v>0.078748</v>
      </c>
      <c r="BX64" s="80">
        <v>0.078748</v>
      </c>
      <c r="BY64" s="80">
        <v>0.078748</v>
      </c>
      <c r="BZ64" s="80">
        <v>0.078748</v>
      </c>
      <c r="CA64" s="80">
        <v>0.078748</v>
      </c>
      <c r="CB64" s="80">
        <v>0.078748</v>
      </c>
      <c r="CC64" s="80">
        <v>0.078748</v>
      </c>
      <c r="CD64" s="80">
        <v>0.078748</v>
      </c>
      <c r="CE64" s="81"/>
      <c r="CG64" s="77" t="s">
        <v>35</v>
      </c>
      <c r="CH64" s="78"/>
      <c r="CI64" s="79">
        <v>0.078748</v>
      </c>
      <c r="CJ64" s="80">
        <v>0.078748</v>
      </c>
      <c r="CK64" s="80">
        <v>0.078748</v>
      </c>
      <c r="CL64" s="80">
        <v>0.078748</v>
      </c>
      <c r="CM64" s="80">
        <v>0.078748</v>
      </c>
      <c r="CN64" s="80">
        <v>0.078748</v>
      </c>
      <c r="CO64" s="80">
        <v>0.078748</v>
      </c>
      <c r="CP64" s="80">
        <v>0.078748</v>
      </c>
      <c r="CQ64" s="80">
        <v>0.078748</v>
      </c>
      <c r="CR64" s="80">
        <v>0.078748</v>
      </c>
      <c r="CS64" s="81"/>
      <c r="CU64" s="77" t="s">
        <v>35</v>
      </c>
      <c r="CV64" s="78"/>
      <c r="CW64" s="79">
        <v>0.078748</v>
      </c>
      <c r="CX64" s="80">
        <v>0.078748</v>
      </c>
      <c r="CY64" s="80">
        <v>0.078748</v>
      </c>
      <c r="CZ64" s="80">
        <v>0.078748</v>
      </c>
      <c r="DA64" s="80">
        <v>0.078748</v>
      </c>
      <c r="DB64" s="80">
        <v>0.078748</v>
      </c>
      <c r="DC64" s="80">
        <v>0.078748</v>
      </c>
      <c r="DD64" s="80">
        <v>0.078748</v>
      </c>
      <c r="DE64" s="80">
        <v>0.078748</v>
      </c>
      <c r="DF64" s="80">
        <v>0.078748</v>
      </c>
      <c r="DG64" s="81"/>
      <c r="DI64" s="77" t="s">
        <v>35</v>
      </c>
      <c r="DJ64" s="78"/>
      <c r="DK64" s="79">
        <v>0.078748</v>
      </c>
      <c r="DL64" s="80">
        <v>0.078748</v>
      </c>
      <c r="DM64" s="80">
        <v>0.078748</v>
      </c>
      <c r="DN64" s="80">
        <v>0.078748</v>
      </c>
      <c r="DO64" s="80">
        <v>0.078748</v>
      </c>
      <c r="DP64" s="80">
        <v>0.078748</v>
      </c>
      <c r="DQ64" s="80">
        <v>0.078748</v>
      </c>
      <c r="DR64" s="80">
        <v>0.078748</v>
      </c>
      <c r="DS64" s="80">
        <v>0.078748</v>
      </c>
      <c r="DT64" s="80">
        <v>0.078748</v>
      </c>
      <c r="DU64" s="81"/>
    </row>
    <row r="65" spans="1:125" ht="12.75">
      <c r="A65" s="83" t="s">
        <v>36</v>
      </c>
      <c r="B65" s="84"/>
      <c r="C65" s="85">
        <v>0</v>
      </c>
      <c r="D65" s="86">
        <v>0</v>
      </c>
      <c r="E65" s="86">
        <v>389802.6</v>
      </c>
      <c r="F65" s="86">
        <v>389802.6</v>
      </c>
      <c r="G65" s="86">
        <v>389802.6</v>
      </c>
      <c r="H65" s="86">
        <v>389802.6</v>
      </c>
      <c r="I65" s="86">
        <v>389802.6</v>
      </c>
      <c r="J65" s="86">
        <v>389802.6</v>
      </c>
      <c r="K65" s="86">
        <v>389802.6</v>
      </c>
      <c r="L65" s="86">
        <v>389802.6</v>
      </c>
      <c r="M65" s="87"/>
      <c r="N65" s="37"/>
      <c r="O65" s="83" t="s">
        <v>36</v>
      </c>
      <c r="P65" s="84"/>
      <c r="Q65" s="85">
        <v>0</v>
      </c>
      <c r="R65" s="86">
        <v>0</v>
      </c>
      <c r="S65" s="86">
        <v>389802.6</v>
      </c>
      <c r="T65" s="86">
        <v>389802.6</v>
      </c>
      <c r="U65" s="86">
        <v>389802.6</v>
      </c>
      <c r="V65" s="86">
        <v>389802.6</v>
      </c>
      <c r="W65" s="86">
        <v>389802.6</v>
      </c>
      <c r="X65" s="86">
        <v>389802.6</v>
      </c>
      <c r="Y65" s="86">
        <v>389802.6</v>
      </c>
      <c r="Z65" s="86">
        <v>389802.6</v>
      </c>
      <c r="AA65" s="87"/>
      <c r="AC65" s="83" t="s">
        <v>36</v>
      </c>
      <c r="AD65" s="84"/>
      <c r="AE65" s="85">
        <v>0</v>
      </c>
      <c r="AF65" s="86">
        <v>0</v>
      </c>
      <c r="AG65" s="86">
        <v>389802.6</v>
      </c>
      <c r="AH65" s="86">
        <v>389802.6</v>
      </c>
      <c r="AI65" s="86">
        <v>389802.6</v>
      </c>
      <c r="AJ65" s="86">
        <v>389802.6</v>
      </c>
      <c r="AK65" s="86">
        <v>389802.6</v>
      </c>
      <c r="AL65" s="86">
        <v>389802.6</v>
      </c>
      <c r="AM65" s="86">
        <v>389802.6</v>
      </c>
      <c r="AN65" s="86">
        <v>389802.6</v>
      </c>
      <c r="AO65" s="87"/>
      <c r="AQ65" s="83" t="s">
        <v>36</v>
      </c>
      <c r="AR65" s="84"/>
      <c r="AS65" s="85">
        <v>0</v>
      </c>
      <c r="AT65" s="86">
        <v>0</v>
      </c>
      <c r="AU65" s="86">
        <v>389802.6</v>
      </c>
      <c r="AV65" s="86">
        <v>389802.6</v>
      </c>
      <c r="AW65" s="86">
        <v>389802.6</v>
      </c>
      <c r="AX65" s="86">
        <v>389802.6</v>
      </c>
      <c r="AY65" s="86">
        <v>389802.6</v>
      </c>
      <c r="AZ65" s="86">
        <v>389802.6</v>
      </c>
      <c r="BA65" s="86">
        <v>389802.6</v>
      </c>
      <c r="BB65" s="86">
        <v>389802.6</v>
      </c>
      <c r="BC65" s="87"/>
      <c r="BE65" s="83" t="s">
        <v>36</v>
      </c>
      <c r="BF65" s="84"/>
      <c r="BG65" s="85">
        <v>0</v>
      </c>
      <c r="BH65" s="86">
        <v>0</v>
      </c>
      <c r="BI65" s="86">
        <v>389802.6</v>
      </c>
      <c r="BJ65" s="86">
        <v>389802.6</v>
      </c>
      <c r="BK65" s="86">
        <v>389802.6</v>
      </c>
      <c r="BL65" s="86">
        <v>389802.6</v>
      </c>
      <c r="BM65" s="86">
        <v>389802.6</v>
      </c>
      <c r="BN65" s="86">
        <v>389802.6</v>
      </c>
      <c r="BO65" s="86">
        <v>389802.6</v>
      </c>
      <c r="BP65" s="86">
        <v>389802.6</v>
      </c>
      <c r="BQ65" s="87"/>
      <c r="BS65" s="83" t="s">
        <v>36</v>
      </c>
      <c r="BT65" s="84"/>
      <c r="BU65" s="85">
        <v>0</v>
      </c>
      <c r="BV65" s="86">
        <v>0</v>
      </c>
      <c r="BW65" s="86">
        <v>389802.6</v>
      </c>
      <c r="BX65" s="86">
        <v>389802.6</v>
      </c>
      <c r="BY65" s="86">
        <v>389802.6</v>
      </c>
      <c r="BZ65" s="86">
        <v>389802.6</v>
      </c>
      <c r="CA65" s="86">
        <v>389802.6</v>
      </c>
      <c r="CB65" s="86">
        <v>389802.6</v>
      </c>
      <c r="CC65" s="86">
        <v>389802.6</v>
      </c>
      <c r="CD65" s="86">
        <v>389802.6</v>
      </c>
      <c r="CE65" s="87"/>
      <c r="CG65" s="83" t="s">
        <v>36</v>
      </c>
      <c r="CH65" s="84"/>
      <c r="CI65" s="85">
        <v>0</v>
      </c>
      <c r="CJ65" s="86">
        <v>0</v>
      </c>
      <c r="CK65" s="86">
        <v>389802.6</v>
      </c>
      <c r="CL65" s="86">
        <v>389802.6</v>
      </c>
      <c r="CM65" s="86">
        <v>389802.6</v>
      </c>
      <c r="CN65" s="86">
        <v>389802.6</v>
      </c>
      <c r="CO65" s="86">
        <v>389802.6</v>
      </c>
      <c r="CP65" s="86">
        <v>389802.6</v>
      </c>
      <c r="CQ65" s="86">
        <v>389802.6</v>
      </c>
      <c r="CR65" s="86">
        <v>389802.6</v>
      </c>
      <c r="CS65" s="87"/>
      <c r="CU65" s="83" t="s">
        <v>36</v>
      </c>
      <c r="CV65" s="84"/>
      <c r="CW65" s="85">
        <v>0</v>
      </c>
      <c r="CX65" s="86">
        <v>0</v>
      </c>
      <c r="CY65" s="86">
        <v>389802.6</v>
      </c>
      <c r="CZ65" s="86">
        <v>389802.6</v>
      </c>
      <c r="DA65" s="86">
        <v>389802.6</v>
      </c>
      <c r="DB65" s="86">
        <v>389802.6</v>
      </c>
      <c r="DC65" s="86">
        <v>389802.6</v>
      </c>
      <c r="DD65" s="86">
        <v>389802.6</v>
      </c>
      <c r="DE65" s="86">
        <v>389802.6</v>
      </c>
      <c r="DF65" s="86">
        <v>389802.6</v>
      </c>
      <c r="DG65" s="87"/>
      <c r="DI65" s="83" t="s">
        <v>36</v>
      </c>
      <c r="DJ65" s="84"/>
      <c r="DK65" s="85">
        <v>0</v>
      </c>
      <c r="DL65" s="86">
        <v>0</v>
      </c>
      <c r="DM65" s="86">
        <v>389802.6</v>
      </c>
      <c r="DN65" s="86">
        <v>389802.6</v>
      </c>
      <c r="DO65" s="86">
        <v>389802.6</v>
      </c>
      <c r="DP65" s="86">
        <v>389802.6</v>
      </c>
      <c r="DQ65" s="86">
        <v>389802.6</v>
      </c>
      <c r="DR65" s="86">
        <v>389802.6</v>
      </c>
      <c r="DS65" s="86">
        <v>389802.6</v>
      </c>
      <c r="DT65" s="86">
        <v>389802.6</v>
      </c>
      <c r="DU65" s="87"/>
    </row>
    <row r="66" spans="1:125" ht="12.75">
      <c r="A66" s="66"/>
      <c r="B66" s="54"/>
      <c r="C66" s="88"/>
      <c r="D66" s="68"/>
      <c r="E66" s="68"/>
      <c r="F66" s="68"/>
      <c r="G66" s="68"/>
      <c r="H66" s="68"/>
      <c r="I66" s="68"/>
      <c r="J66" s="68"/>
      <c r="K66" s="68"/>
      <c r="L66" s="68"/>
      <c r="M66" s="65"/>
      <c r="N66" s="37"/>
      <c r="O66" s="66"/>
      <c r="P66" s="54"/>
      <c r="Q66" s="88"/>
      <c r="R66" s="68"/>
      <c r="S66" s="68"/>
      <c r="T66" s="68"/>
      <c r="U66" s="68"/>
      <c r="V66" s="68"/>
      <c r="W66" s="68"/>
      <c r="X66" s="68"/>
      <c r="Y66" s="68"/>
      <c r="Z66" s="68"/>
      <c r="AA66" s="65"/>
      <c r="AC66" s="66"/>
      <c r="AD66" s="54"/>
      <c r="AE66" s="88"/>
      <c r="AF66" s="68"/>
      <c r="AG66" s="68"/>
      <c r="AH66" s="68"/>
      <c r="AI66" s="68"/>
      <c r="AJ66" s="68"/>
      <c r="AK66" s="68"/>
      <c r="AL66" s="68"/>
      <c r="AM66" s="68"/>
      <c r="AN66" s="68"/>
      <c r="AO66" s="65"/>
      <c r="AQ66" s="66"/>
      <c r="AR66" s="54"/>
      <c r="AS66" s="88"/>
      <c r="AT66" s="68"/>
      <c r="AU66" s="68"/>
      <c r="AV66" s="68"/>
      <c r="AW66" s="68"/>
      <c r="AX66" s="68"/>
      <c r="AY66" s="68"/>
      <c r="AZ66" s="68"/>
      <c r="BA66" s="68"/>
      <c r="BB66" s="68"/>
      <c r="BC66" s="65"/>
      <c r="BE66" s="66"/>
      <c r="BF66" s="54"/>
      <c r="BG66" s="88"/>
      <c r="BH66" s="68"/>
      <c r="BI66" s="68"/>
      <c r="BJ66" s="68"/>
      <c r="BK66" s="68"/>
      <c r="BL66" s="68"/>
      <c r="BM66" s="68"/>
      <c r="BN66" s="68"/>
      <c r="BO66" s="68"/>
      <c r="BP66" s="68"/>
      <c r="BQ66" s="65"/>
      <c r="BS66" s="66"/>
      <c r="BT66" s="54"/>
      <c r="BU66" s="88"/>
      <c r="BV66" s="68"/>
      <c r="BW66" s="68"/>
      <c r="BX66" s="68"/>
      <c r="BY66" s="68"/>
      <c r="BZ66" s="68"/>
      <c r="CA66" s="68"/>
      <c r="CB66" s="68"/>
      <c r="CC66" s="68"/>
      <c r="CD66" s="68"/>
      <c r="CE66" s="65"/>
      <c r="CG66" s="66"/>
      <c r="CH66" s="54"/>
      <c r="CI66" s="88"/>
      <c r="CJ66" s="68"/>
      <c r="CK66" s="68"/>
      <c r="CL66" s="68"/>
      <c r="CM66" s="68"/>
      <c r="CN66" s="68"/>
      <c r="CO66" s="68"/>
      <c r="CP66" s="68"/>
      <c r="CQ66" s="68"/>
      <c r="CR66" s="68"/>
      <c r="CS66" s="65"/>
      <c r="CU66" s="66"/>
      <c r="CV66" s="54"/>
      <c r="CW66" s="88"/>
      <c r="CX66" s="68"/>
      <c r="CY66" s="68"/>
      <c r="CZ66" s="68"/>
      <c r="DA66" s="68"/>
      <c r="DB66" s="68"/>
      <c r="DC66" s="68"/>
      <c r="DD66" s="68"/>
      <c r="DE66" s="68"/>
      <c r="DF66" s="68"/>
      <c r="DG66" s="65"/>
      <c r="DI66" s="66"/>
      <c r="DJ66" s="54"/>
      <c r="DK66" s="88"/>
      <c r="DL66" s="68"/>
      <c r="DM66" s="68"/>
      <c r="DN66" s="68"/>
      <c r="DO66" s="68"/>
      <c r="DP66" s="68"/>
      <c r="DQ66" s="68"/>
      <c r="DR66" s="68"/>
      <c r="DS66" s="68"/>
      <c r="DT66" s="68"/>
      <c r="DU66" s="65"/>
    </row>
    <row r="67" spans="1:125" ht="12.75">
      <c r="A67" s="69" t="s">
        <v>37</v>
      </c>
      <c r="B67" s="89"/>
      <c r="C67" s="90">
        <v>135367</v>
      </c>
      <c r="D67" s="91">
        <v>148338</v>
      </c>
      <c r="E67" s="91">
        <v>141505</v>
      </c>
      <c r="F67" s="91">
        <v>131027</v>
      </c>
      <c r="G67" s="91">
        <v>121355</v>
      </c>
      <c r="H67" s="91">
        <v>112426</v>
      </c>
      <c r="I67" s="91">
        <v>104183</v>
      </c>
      <c r="J67" s="91">
        <v>96575</v>
      </c>
      <c r="K67" s="91">
        <v>89551</v>
      </c>
      <c r="L67" s="91">
        <v>83067</v>
      </c>
      <c r="M67" s="74"/>
      <c r="N67" s="37"/>
      <c r="O67" s="69" t="s">
        <v>37</v>
      </c>
      <c r="P67" s="89"/>
      <c r="Q67" s="90">
        <v>135367</v>
      </c>
      <c r="R67" s="91">
        <v>148338</v>
      </c>
      <c r="S67" s="91">
        <v>141505</v>
      </c>
      <c r="T67" s="91">
        <v>131027</v>
      </c>
      <c r="U67" s="91">
        <v>121355</v>
      </c>
      <c r="V67" s="91">
        <v>112426</v>
      </c>
      <c r="W67" s="91">
        <v>104183</v>
      </c>
      <c r="X67" s="91">
        <v>96575</v>
      </c>
      <c r="Y67" s="91">
        <v>89551</v>
      </c>
      <c r="Z67" s="91">
        <v>83067</v>
      </c>
      <c r="AA67" s="74"/>
      <c r="AC67" s="69" t="s">
        <v>37</v>
      </c>
      <c r="AD67" s="89"/>
      <c r="AE67" s="90">
        <v>135367</v>
      </c>
      <c r="AF67" s="91">
        <v>148338</v>
      </c>
      <c r="AG67" s="91">
        <v>141505</v>
      </c>
      <c r="AH67" s="91">
        <v>131027</v>
      </c>
      <c r="AI67" s="91">
        <v>121355</v>
      </c>
      <c r="AJ67" s="91">
        <v>112426</v>
      </c>
      <c r="AK67" s="91">
        <v>104183</v>
      </c>
      <c r="AL67" s="91">
        <v>96575</v>
      </c>
      <c r="AM67" s="91">
        <v>89551</v>
      </c>
      <c r="AN67" s="91">
        <v>83067</v>
      </c>
      <c r="AO67" s="74"/>
      <c r="AQ67" s="69" t="s">
        <v>37</v>
      </c>
      <c r="AR67" s="89"/>
      <c r="AS67" s="90">
        <v>135367</v>
      </c>
      <c r="AT67" s="91">
        <v>148338</v>
      </c>
      <c r="AU67" s="91">
        <v>141505</v>
      </c>
      <c r="AV67" s="91">
        <v>131027</v>
      </c>
      <c r="AW67" s="91">
        <v>121355</v>
      </c>
      <c r="AX67" s="91">
        <v>112426</v>
      </c>
      <c r="AY67" s="91">
        <v>104183</v>
      </c>
      <c r="AZ67" s="91">
        <v>96575</v>
      </c>
      <c r="BA67" s="91">
        <v>89551</v>
      </c>
      <c r="BB67" s="91">
        <v>83067</v>
      </c>
      <c r="BC67" s="74"/>
      <c r="BE67" s="69" t="s">
        <v>37</v>
      </c>
      <c r="BF67" s="89"/>
      <c r="BG67" s="90">
        <v>135367</v>
      </c>
      <c r="BH67" s="91">
        <v>148338</v>
      </c>
      <c r="BI67" s="91">
        <v>141505</v>
      </c>
      <c r="BJ67" s="91">
        <v>131027</v>
      </c>
      <c r="BK67" s="91">
        <v>121355</v>
      </c>
      <c r="BL67" s="91">
        <v>112426</v>
      </c>
      <c r="BM67" s="91">
        <v>104183</v>
      </c>
      <c r="BN67" s="91">
        <v>96575</v>
      </c>
      <c r="BO67" s="91">
        <v>89551</v>
      </c>
      <c r="BP67" s="91">
        <v>83067</v>
      </c>
      <c r="BQ67" s="74"/>
      <c r="BS67" s="69" t="s">
        <v>37</v>
      </c>
      <c r="BT67" s="89"/>
      <c r="BU67" s="90">
        <v>135367</v>
      </c>
      <c r="BV67" s="91">
        <v>148338</v>
      </c>
      <c r="BW67" s="91">
        <v>141505</v>
      </c>
      <c r="BX67" s="91">
        <v>131027</v>
      </c>
      <c r="BY67" s="91">
        <v>121355</v>
      </c>
      <c r="BZ67" s="91">
        <v>112426</v>
      </c>
      <c r="CA67" s="91">
        <v>104183</v>
      </c>
      <c r="CB67" s="91">
        <v>96575</v>
      </c>
      <c r="CC67" s="91">
        <v>89551</v>
      </c>
      <c r="CD67" s="91">
        <v>83067</v>
      </c>
      <c r="CE67" s="74"/>
      <c r="CG67" s="69" t="s">
        <v>37</v>
      </c>
      <c r="CH67" s="89"/>
      <c r="CI67" s="90">
        <v>135367</v>
      </c>
      <c r="CJ67" s="91">
        <v>148338</v>
      </c>
      <c r="CK67" s="91">
        <v>141505</v>
      </c>
      <c r="CL67" s="91">
        <v>131027</v>
      </c>
      <c r="CM67" s="91">
        <v>121355</v>
      </c>
      <c r="CN67" s="91">
        <v>112426</v>
      </c>
      <c r="CO67" s="91">
        <v>104183</v>
      </c>
      <c r="CP67" s="91">
        <v>96575</v>
      </c>
      <c r="CQ67" s="91">
        <v>89551</v>
      </c>
      <c r="CR67" s="91">
        <v>83067</v>
      </c>
      <c r="CS67" s="74"/>
      <c r="CU67" s="69" t="s">
        <v>37</v>
      </c>
      <c r="CV67" s="89"/>
      <c r="CW67" s="90">
        <v>135367</v>
      </c>
      <c r="CX67" s="91">
        <v>148338</v>
      </c>
      <c r="CY67" s="91">
        <v>141505</v>
      </c>
      <c r="CZ67" s="91">
        <v>131027</v>
      </c>
      <c r="DA67" s="91">
        <v>121355</v>
      </c>
      <c r="DB67" s="91">
        <v>112426</v>
      </c>
      <c r="DC67" s="91">
        <v>104183</v>
      </c>
      <c r="DD67" s="91">
        <v>96575</v>
      </c>
      <c r="DE67" s="91">
        <v>89551</v>
      </c>
      <c r="DF67" s="91">
        <v>83067</v>
      </c>
      <c r="DG67" s="74"/>
      <c r="DI67" s="69" t="s">
        <v>37</v>
      </c>
      <c r="DJ67" s="89"/>
      <c r="DK67" s="90">
        <v>135367</v>
      </c>
      <c r="DL67" s="91">
        <v>148338</v>
      </c>
      <c r="DM67" s="91">
        <v>141505</v>
      </c>
      <c r="DN67" s="91">
        <v>131027</v>
      </c>
      <c r="DO67" s="91">
        <v>121355</v>
      </c>
      <c r="DP67" s="91">
        <v>112426</v>
      </c>
      <c r="DQ67" s="91">
        <v>104183</v>
      </c>
      <c r="DR67" s="91">
        <v>96575</v>
      </c>
      <c r="DS67" s="91">
        <v>89551</v>
      </c>
      <c r="DT67" s="91">
        <v>83067</v>
      </c>
      <c r="DU67" s="74"/>
    </row>
    <row r="68" spans="1:125" ht="12.75">
      <c r="A68" s="77" t="s">
        <v>38</v>
      </c>
      <c r="B68" s="92"/>
      <c r="C68" s="93">
        <v>0</v>
      </c>
      <c r="D68" s="94">
        <v>0</v>
      </c>
      <c r="E68" s="94">
        <v>0</v>
      </c>
      <c r="F68" s="94">
        <v>0</v>
      </c>
      <c r="G68" s="94">
        <v>0</v>
      </c>
      <c r="H68" s="94">
        <v>0</v>
      </c>
      <c r="I68" s="94">
        <v>0</v>
      </c>
      <c r="J68" s="94">
        <v>0</v>
      </c>
      <c r="K68" s="94">
        <v>0</v>
      </c>
      <c r="L68" s="94">
        <v>0</v>
      </c>
      <c r="M68" s="95"/>
      <c r="N68" s="37"/>
      <c r="O68" s="77" t="s">
        <v>38</v>
      </c>
      <c r="P68" s="92"/>
      <c r="Q68" s="93">
        <v>0</v>
      </c>
      <c r="R68" s="94">
        <v>0</v>
      </c>
      <c r="S68" s="94">
        <v>0</v>
      </c>
      <c r="T68" s="94">
        <v>0</v>
      </c>
      <c r="U68" s="94">
        <v>0</v>
      </c>
      <c r="V68" s="94">
        <v>0</v>
      </c>
      <c r="W68" s="94">
        <v>0</v>
      </c>
      <c r="X68" s="94">
        <v>0</v>
      </c>
      <c r="Y68" s="94">
        <v>0</v>
      </c>
      <c r="Z68" s="94">
        <v>0</v>
      </c>
      <c r="AA68" s="95"/>
      <c r="AC68" s="77" t="s">
        <v>38</v>
      </c>
      <c r="AD68" s="92"/>
      <c r="AE68" s="93">
        <v>0</v>
      </c>
      <c r="AF68" s="94">
        <v>0</v>
      </c>
      <c r="AG68" s="94">
        <v>0</v>
      </c>
      <c r="AH68" s="94">
        <v>0</v>
      </c>
      <c r="AI68" s="94">
        <v>0</v>
      </c>
      <c r="AJ68" s="94">
        <v>0</v>
      </c>
      <c r="AK68" s="94">
        <v>0</v>
      </c>
      <c r="AL68" s="94">
        <v>0</v>
      </c>
      <c r="AM68" s="94">
        <v>0</v>
      </c>
      <c r="AN68" s="94">
        <v>0</v>
      </c>
      <c r="AO68" s="95"/>
      <c r="AQ68" s="77" t="s">
        <v>38</v>
      </c>
      <c r="AR68" s="92"/>
      <c r="AS68" s="93">
        <v>0</v>
      </c>
      <c r="AT68" s="94">
        <v>0</v>
      </c>
      <c r="AU68" s="94">
        <v>0</v>
      </c>
      <c r="AV68" s="94">
        <v>0</v>
      </c>
      <c r="AW68" s="94">
        <v>0</v>
      </c>
      <c r="AX68" s="94">
        <v>0</v>
      </c>
      <c r="AY68" s="94">
        <v>0</v>
      </c>
      <c r="AZ68" s="94">
        <v>0</v>
      </c>
      <c r="BA68" s="94">
        <v>0</v>
      </c>
      <c r="BB68" s="94">
        <v>0</v>
      </c>
      <c r="BC68" s="95"/>
      <c r="BE68" s="77" t="s">
        <v>38</v>
      </c>
      <c r="BF68" s="92"/>
      <c r="BG68" s="93">
        <v>0</v>
      </c>
      <c r="BH68" s="94">
        <v>0</v>
      </c>
      <c r="BI68" s="94">
        <v>0</v>
      </c>
      <c r="BJ68" s="94">
        <v>0</v>
      </c>
      <c r="BK68" s="94">
        <v>0</v>
      </c>
      <c r="BL68" s="94">
        <v>0</v>
      </c>
      <c r="BM68" s="94">
        <v>0</v>
      </c>
      <c r="BN68" s="94">
        <v>0</v>
      </c>
      <c r="BO68" s="94">
        <v>0</v>
      </c>
      <c r="BP68" s="94">
        <v>0</v>
      </c>
      <c r="BQ68" s="95"/>
      <c r="BS68" s="77" t="s">
        <v>38</v>
      </c>
      <c r="BT68" s="92"/>
      <c r="BU68" s="93">
        <v>0</v>
      </c>
      <c r="BV68" s="94">
        <v>0</v>
      </c>
      <c r="BW68" s="94">
        <v>0</v>
      </c>
      <c r="BX68" s="94">
        <v>0</v>
      </c>
      <c r="BY68" s="94">
        <v>0</v>
      </c>
      <c r="BZ68" s="94">
        <v>0</v>
      </c>
      <c r="CA68" s="94">
        <v>0</v>
      </c>
      <c r="CB68" s="94">
        <v>0</v>
      </c>
      <c r="CC68" s="94">
        <v>0</v>
      </c>
      <c r="CD68" s="94">
        <v>0</v>
      </c>
      <c r="CE68" s="95"/>
      <c r="CG68" s="77" t="s">
        <v>38</v>
      </c>
      <c r="CH68" s="92"/>
      <c r="CI68" s="93">
        <v>0</v>
      </c>
      <c r="CJ68" s="94">
        <v>0</v>
      </c>
      <c r="CK68" s="94">
        <v>0</v>
      </c>
      <c r="CL68" s="94">
        <v>0</v>
      </c>
      <c r="CM68" s="94">
        <v>0</v>
      </c>
      <c r="CN68" s="94">
        <v>0</v>
      </c>
      <c r="CO68" s="94">
        <v>0</v>
      </c>
      <c r="CP68" s="94">
        <v>0</v>
      </c>
      <c r="CQ68" s="94">
        <v>0</v>
      </c>
      <c r="CR68" s="94">
        <v>0</v>
      </c>
      <c r="CS68" s="95"/>
      <c r="CU68" s="77" t="s">
        <v>38</v>
      </c>
      <c r="CV68" s="92"/>
      <c r="CW68" s="93">
        <v>0</v>
      </c>
      <c r="CX68" s="94">
        <v>0</v>
      </c>
      <c r="CY68" s="94">
        <v>0</v>
      </c>
      <c r="CZ68" s="94">
        <v>0</v>
      </c>
      <c r="DA68" s="94">
        <v>0</v>
      </c>
      <c r="DB68" s="94">
        <v>0</v>
      </c>
      <c r="DC68" s="94">
        <v>0</v>
      </c>
      <c r="DD68" s="94">
        <v>0</v>
      </c>
      <c r="DE68" s="94">
        <v>0</v>
      </c>
      <c r="DF68" s="94">
        <v>0</v>
      </c>
      <c r="DG68" s="95"/>
      <c r="DI68" s="77" t="s">
        <v>38</v>
      </c>
      <c r="DJ68" s="92"/>
      <c r="DK68" s="93">
        <v>0</v>
      </c>
      <c r="DL68" s="94">
        <v>0</v>
      </c>
      <c r="DM68" s="94">
        <v>0</v>
      </c>
      <c r="DN68" s="94">
        <v>0</v>
      </c>
      <c r="DO68" s="94">
        <v>0</v>
      </c>
      <c r="DP68" s="94">
        <v>0</v>
      </c>
      <c r="DQ68" s="94">
        <v>0</v>
      </c>
      <c r="DR68" s="94">
        <v>0</v>
      </c>
      <c r="DS68" s="94">
        <v>0</v>
      </c>
      <c r="DT68" s="94">
        <v>0</v>
      </c>
      <c r="DU68" s="95"/>
    </row>
    <row r="69" spans="1:125" ht="12.75">
      <c r="A69" s="83" t="s">
        <v>39</v>
      </c>
      <c r="B69" s="96"/>
      <c r="C69" s="97">
        <v>0</v>
      </c>
      <c r="D69" s="98">
        <v>0</v>
      </c>
      <c r="E69" s="98">
        <v>0</v>
      </c>
      <c r="F69" s="98">
        <v>0</v>
      </c>
      <c r="G69" s="98">
        <v>0</v>
      </c>
      <c r="H69" s="98">
        <v>0</v>
      </c>
      <c r="I69" s="98">
        <v>0</v>
      </c>
      <c r="J69" s="98">
        <v>0</v>
      </c>
      <c r="K69" s="98">
        <v>0</v>
      </c>
      <c r="L69" s="98">
        <v>0</v>
      </c>
      <c r="M69" s="87"/>
      <c r="N69" s="37"/>
      <c r="O69" s="83" t="s">
        <v>39</v>
      </c>
      <c r="P69" s="96"/>
      <c r="Q69" s="97">
        <v>0</v>
      </c>
      <c r="R69" s="98">
        <v>0</v>
      </c>
      <c r="S69" s="98">
        <v>0</v>
      </c>
      <c r="T69" s="98">
        <v>0</v>
      </c>
      <c r="U69" s="98">
        <v>0</v>
      </c>
      <c r="V69" s="98">
        <v>0</v>
      </c>
      <c r="W69" s="98">
        <v>0</v>
      </c>
      <c r="X69" s="98">
        <v>0</v>
      </c>
      <c r="Y69" s="98">
        <v>0</v>
      </c>
      <c r="Z69" s="98">
        <v>0</v>
      </c>
      <c r="AA69" s="87"/>
      <c r="AC69" s="83" t="s">
        <v>39</v>
      </c>
      <c r="AD69" s="96"/>
      <c r="AE69" s="97">
        <v>0</v>
      </c>
      <c r="AF69" s="98">
        <v>0</v>
      </c>
      <c r="AG69" s="98">
        <v>0</v>
      </c>
      <c r="AH69" s="98">
        <v>0</v>
      </c>
      <c r="AI69" s="98">
        <v>0</v>
      </c>
      <c r="AJ69" s="98">
        <v>0</v>
      </c>
      <c r="AK69" s="98">
        <v>0</v>
      </c>
      <c r="AL69" s="98">
        <v>0</v>
      </c>
      <c r="AM69" s="98">
        <v>0</v>
      </c>
      <c r="AN69" s="98">
        <v>0</v>
      </c>
      <c r="AO69" s="87"/>
      <c r="AQ69" s="83" t="s">
        <v>39</v>
      </c>
      <c r="AR69" s="96"/>
      <c r="AS69" s="97">
        <v>0</v>
      </c>
      <c r="AT69" s="98">
        <v>0</v>
      </c>
      <c r="AU69" s="98">
        <v>0</v>
      </c>
      <c r="AV69" s="98">
        <v>0</v>
      </c>
      <c r="AW69" s="98">
        <v>0</v>
      </c>
      <c r="AX69" s="98">
        <v>0</v>
      </c>
      <c r="AY69" s="98">
        <v>0</v>
      </c>
      <c r="AZ69" s="98">
        <v>0</v>
      </c>
      <c r="BA69" s="98">
        <v>0</v>
      </c>
      <c r="BB69" s="98">
        <v>0</v>
      </c>
      <c r="BC69" s="87"/>
      <c r="BE69" s="83" t="s">
        <v>39</v>
      </c>
      <c r="BF69" s="96"/>
      <c r="BG69" s="97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87"/>
      <c r="BS69" s="83" t="s">
        <v>39</v>
      </c>
      <c r="BT69" s="96"/>
      <c r="BU69" s="97">
        <v>0</v>
      </c>
      <c r="BV69" s="98">
        <v>0</v>
      </c>
      <c r="BW69" s="98">
        <v>0</v>
      </c>
      <c r="BX69" s="98">
        <v>0</v>
      </c>
      <c r="BY69" s="98">
        <v>0</v>
      </c>
      <c r="BZ69" s="98">
        <v>0</v>
      </c>
      <c r="CA69" s="98">
        <v>0</v>
      </c>
      <c r="CB69" s="98">
        <v>0</v>
      </c>
      <c r="CC69" s="98">
        <v>0</v>
      </c>
      <c r="CD69" s="98">
        <v>0</v>
      </c>
      <c r="CE69" s="87"/>
      <c r="CG69" s="83" t="s">
        <v>39</v>
      </c>
      <c r="CH69" s="96"/>
      <c r="CI69" s="97">
        <v>0</v>
      </c>
      <c r="CJ69" s="98">
        <v>0</v>
      </c>
      <c r="CK69" s="98">
        <v>0</v>
      </c>
      <c r="CL69" s="98">
        <v>0</v>
      </c>
      <c r="CM69" s="98">
        <v>0</v>
      </c>
      <c r="CN69" s="98">
        <v>0</v>
      </c>
      <c r="CO69" s="98">
        <v>0</v>
      </c>
      <c r="CP69" s="98">
        <v>0</v>
      </c>
      <c r="CQ69" s="98">
        <v>0</v>
      </c>
      <c r="CR69" s="98">
        <v>0</v>
      </c>
      <c r="CS69" s="87"/>
      <c r="CU69" s="83" t="s">
        <v>39</v>
      </c>
      <c r="CV69" s="96"/>
      <c r="CW69" s="97">
        <v>0</v>
      </c>
      <c r="CX69" s="98">
        <v>0</v>
      </c>
      <c r="CY69" s="98">
        <v>0</v>
      </c>
      <c r="CZ69" s="98">
        <v>0</v>
      </c>
      <c r="DA69" s="98">
        <v>0</v>
      </c>
      <c r="DB69" s="98">
        <v>0</v>
      </c>
      <c r="DC69" s="98">
        <v>0</v>
      </c>
      <c r="DD69" s="98">
        <v>0</v>
      </c>
      <c r="DE69" s="98">
        <v>0</v>
      </c>
      <c r="DF69" s="98">
        <v>0</v>
      </c>
      <c r="DG69" s="87"/>
      <c r="DI69" s="83" t="s">
        <v>39</v>
      </c>
      <c r="DJ69" s="96"/>
      <c r="DK69" s="97">
        <v>0</v>
      </c>
      <c r="DL69" s="98">
        <v>0</v>
      </c>
      <c r="DM69" s="98">
        <v>0</v>
      </c>
      <c r="DN69" s="98">
        <v>0</v>
      </c>
      <c r="DO69" s="98">
        <v>0</v>
      </c>
      <c r="DP69" s="98">
        <v>0</v>
      </c>
      <c r="DQ69" s="98">
        <v>0</v>
      </c>
      <c r="DR69" s="98">
        <v>0</v>
      </c>
      <c r="DS69" s="98">
        <v>0</v>
      </c>
      <c r="DT69" s="98">
        <v>0</v>
      </c>
      <c r="DU69" s="87"/>
    </row>
    <row r="70" spans="1:125" ht="12.75">
      <c r="A70" s="99" t="s">
        <v>40</v>
      </c>
      <c r="B70" s="67"/>
      <c r="C70" s="100">
        <v>0</v>
      </c>
      <c r="D70" s="100">
        <v>0</v>
      </c>
      <c r="E70" s="100">
        <v>389802.6</v>
      </c>
      <c r="F70" s="100">
        <v>389802.6</v>
      </c>
      <c r="G70" s="100">
        <v>389802.6</v>
      </c>
      <c r="H70" s="100">
        <v>389802.6</v>
      </c>
      <c r="I70" s="100">
        <v>389802.6</v>
      </c>
      <c r="J70" s="100">
        <v>389802.6</v>
      </c>
      <c r="K70" s="100">
        <v>389802.6</v>
      </c>
      <c r="L70" s="100">
        <v>389802.6</v>
      </c>
      <c r="M70" s="101"/>
      <c r="N70" s="37"/>
      <c r="O70" s="99" t="s">
        <v>40</v>
      </c>
      <c r="P70" s="67"/>
      <c r="Q70" s="100">
        <v>0</v>
      </c>
      <c r="R70" s="100">
        <v>0</v>
      </c>
      <c r="S70" s="100">
        <v>389802.6</v>
      </c>
      <c r="T70" s="100">
        <v>389802.6</v>
      </c>
      <c r="U70" s="100">
        <v>389802.6</v>
      </c>
      <c r="V70" s="100">
        <v>389802.6</v>
      </c>
      <c r="W70" s="100">
        <v>389802.6</v>
      </c>
      <c r="X70" s="100">
        <v>389802.6</v>
      </c>
      <c r="Y70" s="100">
        <v>389802.6</v>
      </c>
      <c r="Z70" s="100">
        <v>389802.6</v>
      </c>
      <c r="AA70" s="101"/>
      <c r="AC70" s="99" t="s">
        <v>40</v>
      </c>
      <c r="AD70" s="67"/>
      <c r="AE70" s="100">
        <v>0</v>
      </c>
      <c r="AF70" s="100">
        <v>0</v>
      </c>
      <c r="AG70" s="100">
        <v>389802.6</v>
      </c>
      <c r="AH70" s="100">
        <v>389802.6</v>
      </c>
      <c r="AI70" s="100">
        <v>389802.6</v>
      </c>
      <c r="AJ70" s="100">
        <v>389802.6</v>
      </c>
      <c r="AK70" s="100">
        <v>389802.6</v>
      </c>
      <c r="AL70" s="100">
        <v>389802.6</v>
      </c>
      <c r="AM70" s="100">
        <v>389802.6</v>
      </c>
      <c r="AN70" s="100">
        <v>389802.6</v>
      </c>
      <c r="AO70" s="101"/>
      <c r="AQ70" s="99" t="s">
        <v>40</v>
      </c>
      <c r="AR70" s="67"/>
      <c r="AS70" s="100">
        <v>0</v>
      </c>
      <c r="AT70" s="100">
        <v>0</v>
      </c>
      <c r="AU70" s="100">
        <v>389802.6</v>
      </c>
      <c r="AV70" s="100">
        <v>389802.6</v>
      </c>
      <c r="AW70" s="100">
        <v>389802.6</v>
      </c>
      <c r="AX70" s="100">
        <v>389802.6</v>
      </c>
      <c r="AY70" s="100">
        <v>389802.6</v>
      </c>
      <c r="AZ70" s="100">
        <v>389802.6</v>
      </c>
      <c r="BA70" s="100">
        <v>389802.6</v>
      </c>
      <c r="BB70" s="100">
        <v>389802.6</v>
      </c>
      <c r="BC70" s="101"/>
      <c r="BE70" s="99" t="s">
        <v>40</v>
      </c>
      <c r="BF70" s="67"/>
      <c r="BG70" s="100">
        <v>0</v>
      </c>
      <c r="BH70" s="100">
        <v>0</v>
      </c>
      <c r="BI70" s="100">
        <v>389802.6</v>
      </c>
      <c r="BJ70" s="100">
        <v>389802.6</v>
      </c>
      <c r="BK70" s="100">
        <v>389802.6</v>
      </c>
      <c r="BL70" s="100">
        <v>389802.6</v>
      </c>
      <c r="BM70" s="100">
        <v>389802.6</v>
      </c>
      <c r="BN70" s="100">
        <v>389802.6</v>
      </c>
      <c r="BO70" s="100">
        <v>389802.6</v>
      </c>
      <c r="BP70" s="100">
        <v>389802.6</v>
      </c>
      <c r="BQ70" s="101"/>
      <c r="BS70" s="99" t="s">
        <v>40</v>
      </c>
      <c r="BT70" s="67"/>
      <c r="BU70" s="100">
        <v>0</v>
      </c>
      <c r="BV70" s="100">
        <v>0</v>
      </c>
      <c r="BW70" s="100">
        <v>389802.6</v>
      </c>
      <c r="BX70" s="100">
        <v>389802.6</v>
      </c>
      <c r="BY70" s="100">
        <v>389802.6</v>
      </c>
      <c r="BZ70" s="100">
        <v>389802.6</v>
      </c>
      <c r="CA70" s="100">
        <v>389802.6</v>
      </c>
      <c r="CB70" s="100">
        <v>389802.6</v>
      </c>
      <c r="CC70" s="100">
        <v>389802.6</v>
      </c>
      <c r="CD70" s="100">
        <v>389802.6</v>
      </c>
      <c r="CE70" s="101"/>
      <c r="CG70" s="99" t="s">
        <v>40</v>
      </c>
      <c r="CH70" s="67"/>
      <c r="CI70" s="100">
        <v>0</v>
      </c>
      <c r="CJ70" s="100">
        <v>0</v>
      </c>
      <c r="CK70" s="100">
        <v>389802.6</v>
      </c>
      <c r="CL70" s="100">
        <v>389802.6</v>
      </c>
      <c r="CM70" s="100">
        <v>389802.6</v>
      </c>
      <c r="CN70" s="100">
        <v>389802.6</v>
      </c>
      <c r="CO70" s="100">
        <v>389802.6</v>
      </c>
      <c r="CP70" s="100">
        <v>389802.6</v>
      </c>
      <c r="CQ70" s="100">
        <v>389802.6</v>
      </c>
      <c r="CR70" s="100">
        <v>389802.6</v>
      </c>
      <c r="CS70" s="101"/>
      <c r="CU70" s="99" t="s">
        <v>40</v>
      </c>
      <c r="CV70" s="67"/>
      <c r="CW70" s="100">
        <v>0</v>
      </c>
      <c r="CX70" s="100">
        <v>0</v>
      </c>
      <c r="CY70" s="100">
        <v>389802.6</v>
      </c>
      <c r="CZ70" s="100">
        <v>389802.6</v>
      </c>
      <c r="DA70" s="100">
        <v>389802.6</v>
      </c>
      <c r="DB70" s="100">
        <v>389802.6</v>
      </c>
      <c r="DC70" s="100">
        <v>389802.6</v>
      </c>
      <c r="DD70" s="100">
        <v>389802.6</v>
      </c>
      <c r="DE70" s="100">
        <v>389802.6</v>
      </c>
      <c r="DF70" s="100">
        <v>389802.6</v>
      </c>
      <c r="DG70" s="101"/>
      <c r="DI70" s="99" t="s">
        <v>40</v>
      </c>
      <c r="DJ70" s="67"/>
      <c r="DK70" s="100">
        <v>0</v>
      </c>
      <c r="DL70" s="100">
        <v>0</v>
      </c>
      <c r="DM70" s="100">
        <v>389802.6</v>
      </c>
      <c r="DN70" s="100">
        <v>389802.6</v>
      </c>
      <c r="DO70" s="100">
        <v>389802.6</v>
      </c>
      <c r="DP70" s="100">
        <v>389802.6</v>
      </c>
      <c r="DQ70" s="100">
        <v>389802.6</v>
      </c>
      <c r="DR70" s="100">
        <v>389802.6</v>
      </c>
      <c r="DS70" s="100">
        <v>389802.6</v>
      </c>
      <c r="DT70" s="100">
        <v>389802.6</v>
      </c>
      <c r="DU70" s="101"/>
    </row>
    <row r="71" spans="1:125" ht="12.75">
      <c r="A71" s="63"/>
      <c r="B71" s="54"/>
      <c r="C71" s="100"/>
      <c r="D71" s="38"/>
      <c r="E71" s="38"/>
      <c r="F71" s="38"/>
      <c r="G71" s="38"/>
      <c r="H71" s="38"/>
      <c r="I71" s="38"/>
      <c r="J71" s="38"/>
      <c r="K71" s="38"/>
      <c r="L71" s="38"/>
      <c r="M71" s="102"/>
      <c r="N71" s="37"/>
      <c r="O71" s="63"/>
      <c r="P71" s="54"/>
      <c r="Q71" s="100"/>
      <c r="R71" s="38"/>
      <c r="S71" s="38"/>
      <c r="T71" s="38"/>
      <c r="U71" s="38"/>
      <c r="V71" s="38"/>
      <c r="W71" s="38"/>
      <c r="X71" s="38"/>
      <c r="Y71" s="38"/>
      <c r="Z71" s="38"/>
      <c r="AA71" s="102"/>
      <c r="AC71" s="63"/>
      <c r="AD71" s="54"/>
      <c r="AE71" s="100"/>
      <c r="AF71" s="38"/>
      <c r="AG71" s="38"/>
      <c r="AH71" s="38"/>
      <c r="AI71" s="38"/>
      <c r="AJ71" s="38"/>
      <c r="AK71" s="38"/>
      <c r="AL71" s="38"/>
      <c r="AM71" s="38"/>
      <c r="AN71" s="38"/>
      <c r="AO71" s="102"/>
      <c r="AQ71" s="63"/>
      <c r="AR71" s="54"/>
      <c r="AS71" s="100"/>
      <c r="AT71" s="38"/>
      <c r="AU71" s="38"/>
      <c r="AV71" s="38"/>
      <c r="AW71" s="38"/>
      <c r="AX71" s="38"/>
      <c r="AY71" s="38"/>
      <c r="AZ71" s="38"/>
      <c r="BA71" s="38"/>
      <c r="BB71" s="38"/>
      <c r="BC71" s="102"/>
      <c r="BE71" s="63"/>
      <c r="BF71" s="54"/>
      <c r="BG71" s="100"/>
      <c r="BH71" s="38"/>
      <c r="BI71" s="38"/>
      <c r="BJ71" s="38"/>
      <c r="BK71" s="38"/>
      <c r="BL71" s="38"/>
      <c r="BM71" s="38"/>
      <c r="BN71" s="38"/>
      <c r="BO71" s="38"/>
      <c r="BP71" s="38"/>
      <c r="BQ71" s="102"/>
      <c r="BS71" s="63"/>
      <c r="BT71" s="54"/>
      <c r="BU71" s="100"/>
      <c r="BV71" s="38"/>
      <c r="BW71" s="38"/>
      <c r="BX71" s="38"/>
      <c r="BY71" s="38"/>
      <c r="BZ71" s="38"/>
      <c r="CA71" s="38"/>
      <c r="CB71" s="38"/>
      <c r="CC71" s="38"/>
      <c r="CD71" s="38"/>
      <c r="CE71" s="102"/>
      <c r="CG71" s="63"/>
      <c r="CH71" s="54"/>
      <c r="CI71" s="100"/>
      <c r="CJ71" s="38"/>
      <c r="CK71" s="38"/>
      <c r="CL71" s="38"/>
      <c r="CM71" s="38"/>
      <c r="CN71" s="38"/>
      <c r="CO71" s="38"/>
      <c r="CP71" s="38"/>
      <c r="CQ71" s="38"/>
      <c r="CR71" s="38"/>
      <c r="CS71" s="102"/>
      <c r="CU71" s="63"/>
      <c r="CV71" s="54"/>
      <c r="CW71" s="100"/>
      <c r="CX71" s="38"/>
      <c r="CY71" s="38"/>
      <c r="CZ71" s="38"/>
      <c r="DA71" s="38"/>
      <c r="DB71" s="38"/>
      <c r="DC71" s="38"/>
      <c r="DD71" s="38"/>
      <c r="DE71" s="38"/>
      <c r="DF71" s="38"/>
      <c r="DG71" s="102"/>
      <c r="DI71" s="63"/>
      <c r="DJ71" s="54"/>
      <c r="DK71" s="100"/>
      <c r="DL71" s="38"/>
      <c r="DM71" s="38"/>
      <c r="DN71" s="38"/>
      <c r="DO71" s="38"/>
      <c r="DP71" s="38"/>
      <c r="DQ71" s="38"/>
      <c r="DR71" s="38"/>
      <c r="DS71" s="38"/>
      <c r="DT71" s="38"/>
      <c r="DU71" s="102"/>
    </row>
    <row r="72" spans="1:125" ht="12.75">
      <c r="A72" s="66" t="s">
        <v>41</v>
      </c>
      <c r="B72" s="54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102"/>
      <c r="N72" s="37"/>
      <c r="O72" s="66" t="s">
        <v>41</v>
      </c>
      <c r="P72" s="54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102"/>
      <c r="AC72" s="66" t="s">
        <v>41</v>
      </c>
      <c r="AD72" s="54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102"/>
      <c r="AQ72" s="66" t="s">
        <v>41</v>
      </c>
      <c r="AR72" s="54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102"/>
      <c r="BE72" s="66" t="s">
        <v>41</v>
      </c>
      <c r="BF72" s="54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102"/>
      <c r="BS72" s="66" t="s">
        <v>41</v>
      </c>
      <c r="BT72" s="54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102"/>
      <c r="CG72" s="66" t="s">
        <v>41</v>
      </c>
      <c r="CH72" s="54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102"/>
      <c r="CU72" s="66" t="s">
        <v>41</v>
      </c>
      <c r="CV72" s="54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102"/>
      <c r="DI72" s="66" t="s">
        <v>41</v>
      </c>
      <c r="DJ72" s="54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102"/>
    </row>
    <row r="73" spans="1:125" ht="12.75">
      <c r="A73" s="69" t="s">
        <v>42</v>
      </c>
      <c r="B73" s="103"/>
      <c r="C73" s="104">
        <f>95670*(1+F55)</f>
        <v>86103</v>
      </c>
      <c r="D73" s="104">
        <f>C73</f>
        <v>86103</v>
      </c>
      <c r="E73" s="104">
        <f>180670*(1+F55)</f>
        <v>162603</v>
      </c>
      <c r="F73" s="104">
        <f>E73</f>
        <v>162603</v>
      </c>
      <c r="G73" s="104">
        <f aca="true" t="shared" si="121" ref="G73:L73">F73</f>
        <v>162603</v>
      </c>
      <c r="H73" s="104">
        <f t="shared" si="121"/>
        <v>162603</v>
      </c>
      <c r="I73" s="104">
        <f t="shared" si="121"/>
        <v>162603</v>
      </c>
      <c r="J73" s="104">
        <f t="shared" si="121"/>
        <v>162603</v>
      </c>
      <c r="K73" s="104">
        <f t="shared" si="121"/>
        <v>162603</v>
      </c>
      <c r="L73" s="104">
        <f t="shared" si="121"/>
        <v>162603</v>
      </c>
      <c r="M73" s="105"/>
      <c r="N73" s="37"/>
      <c r="O73" s="69" t="s">
        <v>42</v>
      </c>
      <c r="P73" s="103"/>
      <c r="Q73" s="104">
        <f>95670*(1+T55)</f>
        <v>88494.75</v>
      </c>
      <c r="R73" s="104">
        <f>Q73</f>
        <v>88494.75</v>
      </c>
      <c r="S73" s="104">
        <f>180670*(1+T55)</f>
        <v>167119.75</v>
      </c>
      <c r="T73" s="104">
        <f>S73</f>
        <v>167119.75</v>
      </c>
      <c r="U73" s="104">
        <f aca="true" t="shared" si="122" ref="U73:Z73">T73</f>
        <v>167119.75</v>
      </c>
      <c r="V73" s="104">
        <f t="shared" si="122"/>
        <v>167119.75</v>
      </c>
      <c r="W73" s="104">
        <f t="shared" si="122"/>
        <v>167119.75</v>
      </c>
      <c r="X73" s="104">
        <f t="shared" si="122"/>
        <v>167119.75</v>
      </c>
      <c r="Y73" s="104">
        <f t="shared" si="122"/>
        <v>167119.75</v>
      </c>
      <c r="Z73" s="104">
        <f t="shared" si="122"/>
        <v>167119.75</v>
      </c>
      <c r="AA73" s="105"/>
      <c r="AC73" s="69" t="s">
        <v>42</v>
      </c>
      <c r="AD73" s="103"/>
      <c r="AE73" s="104">
        <f>95670*(1+AH55)</f>
        <v>90886.5</v>
      </c>
      <c r="AF73" s="104">
        <f>AE73</f>
        <v>90886.5</v>
      </c>
      <c r="AG73" s="104">
        <f>180670*(1+AH55)</f>
        <v>171636.5</v>
      </c>
      <c r="AH73" s="104">
        <f>AG73</f>
        <v>171636.5</v>
      </c>
      <c r="AI73" s="104">
        <f aca="true" t="shared" si="123" ref="AI73:AN73">AH73</f>
        <v>171636.5</v>
      </c>
      <c r="AJ73" s="104">
        <f t="shared" si="123"/>
        <v>171636.5</v>
      </c>
      <c r="AK73" s="104">
        <f t="shared" si="123"/>
        <v>171636.5</v>
      </c>
      <c r="AL73" s="104">
        <f t="shared" si="123"/>
        <v>171636.5</v>
      </c>
      <c r="AM73" s="104">
        <f t="shared" si="123"/>
        <v>171636.5</v>
      </c>
      <c r="AN73" s="104">
        <f t="shared" si="123"/>
        <v>171636.5</v>
      </c>
      <c r="AO73" s="105"/>
      <c r="AQ73" s="69" t="s">
        <v>42</v>
      </c>
      <c r="AR73" s="103"/>
      <c r="AS73" s="104">
        <f>95670*(1+AV55)</f>
        <v>93278.25</v>
      </c>
      <c r="AT73" s="104">
        <f>AS73</f>
        <v>93278.25</v>
      </c>
      <c r="AU73" s="104">
        <f>180670*(1+AV55)</f>
        <v>176153.25</v>
      </c>
      <c r="AV73" s="104">
        <f>AU73</f>
        <v>176153.25</v>
      </c>
      <c r="AW73" s="104">
        <f aca="true" t="shared" si="124" ref="AW73:BB73">AV73</f>
        <v>176153.25</v>
      </c>
      <c r="AX73" s="104">
        <f t="shared" si="124"/>
        <v>176153.25</v>
      </c>
      <c r="AY73" s="104">
        <f t="shared" si="124"/>
        <v>176153.25</v>
      </c>
      <c r="AZ73" s="104">
        <f t="shared" si="124"/>
        <v>176153.25</v>
      </c>
      <c r="BA73" s="104">
        <f t="shared" si="124"/>
        <v>176153.25</v>
      </c>
      <c r="BB73" s="104">
        <f t="shared" si="124"/>
        <v>176153.25</v>
      </c>
      <c r="BC73" s="105"/>
      <c r="BE73" s="69" t="s">
        <v>42</v>
      </c>
      <c r="BF73" s="103"/>
      <c r="BG73" s="104">
        <f>95670*(1+BJ55)</f>
        <v>95670</v>
      </c>
      <c r="BH73" s="104">
        <f>BG73</f>
        <v>95670</v>
      </c>
      <c r="BI73" s="104">
        <f>180670*(1+BJ55)</f>
        <v>180670</v>
      </c>
      <c r="BJ73" s="104">
        <f>BI73</f>
        <v>180670</v>
      </c>
      <c r="BK73" s="104">
        <f aca="true" t="shared" si="125" ref="BK73:BP73">BJ73</f>
        <v>180670</v>
      </c>
      <c r="BL73" s="104">
        <f t="shared" si="125"/>
        <v>180670</v>
      </c>
      <c r="BM73" s="104">
        <f t="shared" si="125"/>
        <v>180670</v>
      </c>
      <c r="BN73" s="104">
        <f t="shared" si="125"/>
        <v>180670</v>
      </c>
      <c r="BO73" s="104">
        <f t="shared" si="125"/>
        <v>180670</v>
      </c>
      <c r="BP73" s="104">
        <f t="shared" si="125"/>
        <v>180670</v>
      </c>
      <c r="BQ73" s="105"/>
      <c r="BS73" s="69" t="s">
        <v>42</v>
      </c>
      <c r="BT73" s="103"/>
      <c r="BU73" s="104">
        <f>95670*(1+BX55)</f>
        <v>98061.74999999999</v>
      </c>
      <c r="BV73" s="104">
        <f>BU73</f>
        <v>98061.74999999999</v>
      </c>
      <c r="BW73" s="104">
        <f>180670*(1+BX55)</f>
        <v>185186.74999999997</v>
      </c>
      <c r="BX73" s="104">
        <f>BW73</f>
        <v>185186.74999999997</v>
      </c>
      <c r="BY73" s="104">
        <f aca="true" t="shared" si="126" ref="BY73:CD73">BX73</f>
        <v>185186.74999999997</v>
      </c>
      <c r="BZ73" s="104">
        <f t="shared" si="126"/>
        <v>185186.74999999997</v>
      </c>
      <c r="CA73" s="104">
        <f t="shared" si="126"/>
        <v>185186.74999999997</v>
      </c>
      <c r="CB73" s="104">
        <f t="shared" si="126"/>
        <v>185186.74999999997</v>
      </c>
      <c r="CC73" s="104">
        <f t="shared" si="126"/>
        <v>185186.74999999997</v>
      </c>
      <c r="CD73" s="104">
        <f t="shared" si="126"/>
        <v>185186.74999999997</v>
      </c>
      <c r="CE73" s="105"/>
      <c r="CG73" s="69" t="s">
        <v>42</v>
      </c>
      <c r="CH73" s="103"/>
      <c r="CI73" s="104">
        <f>95670*(1+CL55)</f>
        <v>100453.5</v>
      </c>
      <c r="CJ73" s="104">
        <f>CI73</f>
        <v>100453.5</v>
      </c>
      <c r="CK73" s="104">
        <f>180670*(1+CL55)</f>
        <v>189703.5</v>
      </c>
      <c r="CL73" s="104">
        <f>CK73</f>
        <v>189703.5</v>
      </c>
      <c r="CM73" s="104">
        <f aca="true" t="shared" si="127" ref="CM73:CR73">CL73</f>
        <v>189703.5</v>
      </c>
      <c r="CN73" s="104">
        <f t="shared" si="127"/>
        <v>189703.5</v>
      </c>
      <c r="CO73" s="104">
        <f t="shared" si="127"/>
        <v>189703.5</v>
      </c>
      <c r="CP73" s="104">
        <f t="shared" si="127"/>
        <v>189703.5</v>
      </c>
      <c r="CQ73" s="104">
        <f t="shared" si="127"/>
        <v>189703.5</v>
      </c>
      <c r="CR73" s="104">
        <f t="shared" si="127"/>
        <v>189703.5</v>
      </c>
      <c r="CS73" s="105"/>
      <c r="CU73" s="69" t="s">
        <v>42</v>
      </c>
      <c r="CV73" s="103"/>
      <c r="CW73" s="104">
        <f>95670*(1+CZ55)</f>
        <v>102845.25</v>
      </c>
      <c r="CX73" s="104">
        <f>CW73</f>
        <v>102845.25</v>
      </c>
      <c r="CY73" s="104">
        <f>180670*(1+CZ55)</f>
        <v>194220.25</v>
      </c>
      <c r="CZ73" s="104">
        <f>CY73</f>
        <v>194220.25</v>
      </c>
      <c r="DA73" s="104">
        <f aca="true" t="shared" si="128" ref="DA73:DF73">CZ73</f>
        <v>194220.25</v>
      </c>
      <c r="DB73" s="104">
        <f t="shared" si="128"/>
        <v>194220.25</v>
      </c>
      <c r="DC73" s="104">
        <f t="shared" si="128"/>
        <v>194220.25</v>
      </c>
      <c r="DD73" s="104">
        <f t="shared" si="128"/>
        <v>194220.25</v>
      </c>
      <c r="DE73" s="104">
        <f t="shared" si="128"/>
        <v>194220.25</v>
      </c>
      <c r="DF73" s="104">
        <f t="shared" si="128"/>
        <v>194220.25</v>
      </c>
      <c r="DG73" s="105"/>
      <c r="DI73" s="69" t="s">
        <v>42</v>
      </c>
      <c r="DJ73" s="103"/>
      <c r="DK73" s="104">
        <f>95670*(1+DN55)</f>
        <v>105237.00000000001</v>
      </c>
      <c r="DL73" s="104">
        <f>DK73</f>
        <v>105237.00000000001</v>
      </c>
      <c r="DM73" s="104">
        <f>180670*(1+DN55)</f>
        <v>198737.00000000003</v>
      </c>
      <c r="DN73" s="104">
        <f>DM73</f>
        <v>198737.00000000003</v>
      </c>
      <c r="DO73" s="104">
        <f aca="true" t="shared" si="129" ref="DO73:DT73">DN73</f>
        <v>198737.00000000003</v>
      </c>
      <c r="DP73" s="104">
        <f t="shared" si="129"/>
        <v>198737.00000000003</v>
      </c>
      <c r="DQ73" s="104">
        <f t="shared" si="129"/>
        <v>198737.00000000003</v>
      </c>
      <c r="DR73" s="104">
        <f t="shared" si="129"/>
        <v>198737.00000000003</v>
      </c>
      <c r="DS73" s="104">
        <f t="shared" si="129"/>
        <v>198737.00000000003</v>
      </c>
      <c r="DT73" s="104">
        <f t="shared" si="129"/>
        <v>198737.00000000003</v>
      </c>
      <c r="DU73" s="105"/>
    </row>
    <row r="74" spans="1:125" ht="12.75">
      <c r="A74" s="106" t="s">
        <v>43</v>
      </c>
      <c r="B74" s="107">
        <v>0.1</v>
      </c>
      <c r="C74" s="108">
        <f aca="true" t="shared" si="130" ref="C74:L74">C70*$B$21</f>
        <v>0</v>
      </c>
      <c r="D74" s="108">
        <f t="shared" si="130"/>
        <v>0</v>
      </c>
      <c r="E74" s="108">
        <f t="shared" si="130"/>
        <v>38980.26</v>
      </c>
      <c r="F74" s="108">
        <f t="shared" si="130"/>
        <v>38980.26</v>
      </c>
      <c r="G74" s="108">
        <f t="shared" si="130"/>
        <v>38980.26</v>
      </c>
      <c r="H74" s="108">
        <f t="shared" si="130"/>
        <v>38980.26</v>
      </c>
      <c r="I74" s="108">
        <f t="shared" si="130"/>
        <v>38980.26</v>
      </c>
      <c r="J74" s="108">
        <f t="shared" si="130"/>
        <v>38980.26</v>
      </c>
      <c r="K74" s="108">
        <f t="shared" si="130"/>
        <v>38980.26</v>
      </c>
      <c r="L74" s="108">
        <f t="shared" si="130"/>
        <v>38980.26</v>
      </c>
      <c r="M74" s="105"/>
      <c r="N74" s="37"/>
      <c r="O74" s="106" t="s">
        <v>43</v>
      </c>
      <c r="P74" s="107">
        <v>0.1</v>
      </c>
      <c r="Q74" s="108">
        <f aca="true" t="shared" si="131" ref="Q74:Z74">Q70*$B$21</f>
        <v>0</v>
      </c>
      <c r="R74" s="108">
        <f t="shared" si="131"/>
        <v>0</v>
      </c>
      <c r="S74" s="108">
        <f t="shared" si="131"/>
        <v>38980.26</v>
      </c>
      <c r="T74" s="108">
        <f t="shared" si="131"/>
        <v>38980.26</v>
      </c>
      <c r="U74" s="108">
        <f t="shared" si="131"/>
        <v>38980.26</v>
      </c>
      <c r="V74" s="108">
        <f t="shared" si="131"/>
        <v>38980.26</v>
      </c>
      <c r="W74" s="108">
        <f t="shared" si="131"/>
        <v>38980.26</v>
      </c>
      <c r="X74" s="108">
        <f t="shared" si="131"/>
        <v>38980.26</v>
      </c>
      <c r="Y74" s="108">
        <f t="shared" si="131"/>
        <v>38980.26</v>
      </c>
      <c r="Z74" s="108">
        <f t="shared" si="131"/>
        <v>38980.26</v>
      </c>
      <c r="AA74" s="105"/>
      <c r="AC74" s="106" t="s">
        <v>43</v>
      </c>
      <c r="AD74" s="107">
        <v>0.1</v>
      </c>
      <c r="AE74" s="108">
        <f aca="true" t="shared" si="132" ref="AE74:AN74">AE70*$B$21</f>
        <v>0</v>
      </c>
      <c r="AF74" s="108">
        <f t="shared" si="132"/>
        <v>0</v>
      </c>
      <c r="AG74" s="108">
        <f t="shared" si="132"/>
        <v>38980.26</v>
      </c>
      <c r="AH74" s="108">
        <f t="shared" si="132"/>
        <v>38980.26</v>
      </c>
      <c r="AI74" s="108">
        <f t="shared" si="132"/>
        <v>38980.26</v>
      </c>
      <c r="AJ74" s="108">
        <f t="shared" si="132"/>
        <v>38980.26</v>
      </c>
      <c r="AK74" s="108">
        <f t="shared" si="132"/>
        <v>38980.26</v>
      </c>
      <c r="AL74" s="108">
        <f t="shared" si="132"/>
        <v>38980.26</v>
      </c>
      <c r="AM74" s="108">
        <f t="shared" si="132"/>
        <v>38980.26</v>
      </c>
      <c r="AN74" s="108">
        <f t="shared" si="132"/>
        <v>38980.26</v>
      </c>
      <c r="AO74" s="105"/>
      <c r="AQ74" s="106" t="s">
        <v>43</v>
      </c>
      <c r="AR74" s="107">
        <v>0.1</v>
      </c>
      <c r="AS74" s="108">
        <f aca="true" t="shared" si="133" ref="AS74:BB74">AS70*$B$21</f>
        <v>0</v>
      </c>
      <c r="AT74" s="108">
        <f t="shared" si="133"/>
        <v>0</v>
      </c>
      <c r="AU74" s="108">
        <f t="shared" si="133"/>
        <v>38980.26</v>
      </c>
      <c r="AV74" s="108">
        <f t="shared" si="133"/>
        <v>38980.26</v>
      </c>
      <c r="AW74" s="108">
        <f t="shared" si="133"/>
        <v>38980.26</v>
      </c>
      <c r="AX74" s="108">
        <f t="shared" si="133"/>
        <v>38980.26</v>
      </c>
      <c r="AY74" s="108">
        <f t="shared" si="133"/>
        <v>38980.26</v>
      </c>
      <c r="AZ74" s="108">
        <f t="shared" si="133"/>
        <v>38980.26</v>
      </c>
      <c r="BA74" s="108">
        <f t="shared" si="133"/>
        <v>38980.26</v>
      </c>
      <c r="BB74" s="108">
        <f t="shared" si="133"/>
        <v>38980.26</v>
      </c>
      <c r="BC74" s="105"/>
      <c r="BE74" s="106" t="s">
        <v>43</v>
      </c>
      <c r="BF74" s="107">
        <v>0.1</v>
      </c>
      <c r="BG74" s="108">
        <f aca="true" t="shared" si="134" ref="BG74:BP74">BG70*$B$21</f>
        <v>0</v>
      </c>
      <c r="BH74" s="108">
        <f t="shared" si="134"/>
        <v>0</v>
      </c>
      <c r="BI74" s="108">
        <f t="shared" si="134"/>
        <v>38980.26</v>
      </c>
      <c r="BJ74" s="108">
        <f t="shared" si="134"/>
        <v>38980.26</v>
      </c>
      <c r="BK74" s="108">
        <f t="shared" si="134"/>
        <v>38980.26</v>
      </c>
      <c r="BL74" s="108">
        <f t="shared" si="134"/>
        <v>38980.26</v>
      </c>
      <c r="BM74" s="108">
        <f t="shared" si="134"/>
        <v>38980.26</v>
      </c>
      <c r="BN74" s="108">
        <f t="shared" si="134"/>
        <v>38980.26</v>
      </c>
      <c r="BO74" s="108">
        <f t="shared" si="134"/>
        <v>38980.26</v>
      </c>
      <c r="BP74" s="108">
        <f t="shared" si="134"/>
        <v>38980.26</v>
      </c>
      <c r="BQ74" s="105"/>
      <c r="BS74" s="106" t="s">
        <v>43</v>
      </c>
      <c r="BT74" s="107">
        <v>0.1</v>
      </c>
      <c r="BU74" s="108">
        <f aca="true" t="shared" si="135" ref="BU74:CD74">BU70*$B$21</f>
        <v>0</v>
      </c>
      <c r="BV74" s="108">
        <f t="shared" si="135"/>
        <v>0</v>
      </c>
      <c r="BW74" s="108">
        <f t="shared" si="135"/>
        <v>38980.26</v>
      </c>
      <c r="BX74" s="108">
        <f t="shared" si="135"/>
        <v>38980.26</v>
      </c>
      <c r="BY74" s="108">
        <f t="shared" si="135"/>
        <v>38980.26</v>
      </c>
      <c r="BZ74" s="108">
        <f t="shared" si="135"/>
        <v>38980.26</v>
      </c>
      <c r="CA74" s="108">
        <f t="shared" si="135"/>
        <v>38980.26</v>
      </c>
      <c r="CB74" s="108">
        <f t="shared" si="135"/>
        <v>38980.26</v>
      </c>
      <c r="CC74" s="108">
        <f t="shared" si="135"/>
        <v>38980.26</v>
      </c>
      <c r="CD74" s="108">
        <f t="shared" si="135"/>
        <v>38980.26</v>
      </c>
      <c r="CE74" s="105"/>
      <c r="CG74" s="106" t="s">
        <v>43</v>
      </c>
      <c r="CH74" s="107">
        <v>0.1</v>
      </c>
      <c r="CI74" s="108">
        <f aca="true" t="shared" si="136" ref="CI74:CR74">CI70*$B$21</f>
        <v>0</v>
      </c>
      <c r="CJ74" s="108">
        <f t="shared" si="136"/>
        <v>0</v>
      </c>
      <c r="CK74" s="108">
        <f t="shared" si="136"/>
        <v>38980.26</v>
      </c>
      <c r="CL74" s="108">
        <f t="shared" si="136"/>
        <v>38980.26</v>
      </c>
      <c r="CM74" s="108">
        <f t="shared" si="136"/>
        <v>38980.26</v>
      </c>
      <c r="CN74" s="108">
        <f t="shared" si="136"/>
        <v>38980.26</v>
      </c>
      <c r="CO74" s="108">
        <f t="shared" si="136"/>
        <v>38980.26</v>
      </c>
      <c r="CP74" s="108">
        <f t="shared" si="136"/>
        <v>38980.26</v>
      </c>
      <c r="CQ74" s="108">
        <f t="shared" si="136"/>
        <v>38980.26</v>
      </c>
      <c r="CR74" s="108">
        <f t="shared" si="136"/>
        <v>38980.26</v>
      </c>
      <c r="CS74" s="105"/>
      <c r="CU74" s="106" t="s">
        <v>43</v>
      </c>
      <c r="CV74" s="107">
        <v>0.1</v>
      </c>
      <c r="CW74" s="108">
        <f aca="true" t="shared" si="137" ref="CW74:DF74">CW70*$B$21</f>
        <v>0</v>
      </c>
      <c r="CX74" s="108">
        <f t="shared" si="137"/>
        <v>0</v>
      </c>
      <c r="CY74" s="108">
        <f t="shared" si="137"/>
        <v>38980.26</v>
      </c>
      <c r="CZ74" s="108">
        <f t="shared" si="137"/>
        <v>38980.26</v>
      </c>
      <c r="DA74" s="108">
        <f t="shared" si="137"/>
        <v>38980.26</v>
      </c>
      <c r="DB74" s="108">
        <f t="shared" si="137"/>
        <v>38980.26</v>
      </c>
      <c r="DC74" s="108">
        <f t="shared" si="137"/>
        <v>38980.26</v>
      </c>
      <c r="DD74" s="108">
        <f t="shared" si="137"/>
        <v>38980.26</v>
      </c>
      <c r="DE74" s="108">
        <f t="shared" si="137"/>
        <v>38980.26</v>
      </c>
      <c r="DF74" s="108">
        <f t="shared" si="137"/>
        <v>38980.26</v>
      </c>
      <c r="DG74" s="105"/>
      <c r="DI74" s="106" t="s">
        <v>43</v>
      </c>
      <c r="DJ74" s="107">
        <v>0.1</v>
      </c>
      <c r="DK74" s="108">
        <f aca="true" t="shared" si="138" ref="DK74:DT74">DK70*$B$21</f>
        <v>0</v>
      </c>
      <c r="DL74" s="108">
        <f t="shared" si="138"/>
        <v>0</v>
      </c>
      <c r="DM74" s="108">
        <f t="shared" si="138"/>
        <v>38980.26</v>
      </c>
      <c r="DN74" s="108">
        <f t="shared" si="138"/>
        <v>38980.26</v>
      </c>
      <c r="DO74" s="108">
        <f t="shared" si="138"/>
        <v>38980.26</v>
      </c>
      <c r="DP74" s="108">
        <f t="shared" si="138"/>
        <v>38980.26</v>
      </c>
      <c r="DQ74" s="108">
        <f t="shared" si="138"/>
        <v>38980.26</v>
      </c>
      <c r="DR74" s="108">
        <f t="shared" si="138"/>
        <v>38980.26</v>
      </c>
      <c r="DS74" s="108">
        <f t="shared" si="138"/>
        <v>38980.26</v>
      </c>
      <c r="DT74" s="108">
        <f t="shared" si="138"/>
        <v>38980.26</v>
      </c>
      <c r="DU74" s="105"/>
    </row>
    <row r="75" spans="1:125" ht="12.75">
      <c r="A75" s="106" t="s">
        <v>44</v>
      </c>
      <c r="B75" s="107">
        <v>0.1</v>
      </c>
      <c r="C75" s="108">
        <f aca="true" t="shared" si="139" ref="C75:L75">C70*$B$22</f>
        <v>0</v>
      </c>
      <c r="D75" s="108">
        <f t="shared" si="139"/>
        <v>0</v>
      </c>
      <c r="E75" s="108">
        <f t="shared" si="139"/>
        <v>38980.26</v>
      </c>
      <c r="F75" s="108">
        <f t="shared" si="139"/>
        <v>38980.26</v>
      </c>
      <c r="G75" s="108">
        <f t="shared" si="139"/>
        <v>38980.26</v>
      </c>
      <c r="H75" s="108">
        <f t="shared" si="139"/>
        <v>38980.26</v>
      </c>
      <c r="I75" s="108">
        <f t="shared" si="139"/>
        <v>38980.26</v>
      </c>
      <c r="J75" s="108">
        <f t="shared" si="139"/>
        <v>38980.26</v>
      </c>
      <c r="K75" s="108">
        <f t="shared" si="139"/>
        <v>38980.26</v>
      </c>
      <c r="L75" s="108">
        <f t="shared" si="139"/>
        <v>38980.26</v>
      </c>
      <c r="M75" s="105"/>
      <c r="N75" s="37"/>
      <c r="O75" s="106" t="s">
        <v>44</v>
      </c>
      <c r="P75" s="107">
        <v>0.1</v>
      </c>
      <c r="Q75" s="108">
        <f aca="true" t="shared" si="140" ref="Q75:Z75">Q70*$B$22</f>
        <v>0</v>
      </c>
      <c r="R75" s="108">
        <f t="shared" si="140"/>
        <v>0</v>
      </c>
      <c r="S75" s="108">
        <f t="shared" si="140"/>
        <v>38980.26</v>
      </c>
      <c r="T75" s="108">
        <f t="shared" si="140"/>
        <v>38980.26</v>
      </c>
      <c r="U75" s="108">
        <f t="shared" si="140"/>
        <v>38980.26</v>
      </c>
      <c r="V75" s="108">
        <f t="shared" si="140"/>
        <v>38980.26</v>
      </c>
      <c r="W75" s="108">
        <f t="shared" si="140"/>
        <v>38980.26</v>
      </c>
      <c r="X75" s="108">
        <f t="shared" si="140"/>
        <v>38980.26</v>
      </c>
      <c r="Y75" s="108">
        <f t="shared" si="140"/>
        <v>38980.26</v>
      </c>
      <c r="Z75" s="108">
        <f t="shared" si="140"/>
        <v>38980.26</v>
      </c>
      <c r="AA75" s="105"/>
      <c r="AC75" s="106" t="s">
        <v>44</v>
      </c>
      <c r="AD75" s="107">
        <v>0.1</v>
      </c>
      <c r="AE75" s="108">
        <f aca="true" t="shared" si="141" ref="AE75:AN75">AE70*$B$22</f>
        <v>0</v>
      </c>
      <c r="AF75" s="108">
        <f t="shared" si="141"/>
        <v>0</v>
      </c>
      <c r="AG75" s="108">
        <f t="shared" si="141"/>
        <v>38980.26</v>
      </c>
      <c r="AH75" s="108">
        <f t="shared" si="141"/>
        <v>38980.26</v>
      </c>
      <c r="AI75" s="108">
        <f t="shared" si="141"/>
        <v>38980.26</v>
      </c>
      <c r="AJ75" s="108">
        <f t="shared" si="141"/>
        <v>38980.26</v>
      </c>
      <c r="AK75" s="108">
        <f t="shared" si="141"/>
        <v>38980.26</v>
      </c>
      <c r="AL75" s="108">
        <f t="shared" si="141"/>
        <v>38980.26</v>
      </c>
      <c r="AM75" s="108">
        <f t="shared" si="141"/>
        <v>38980.26</v>
      </c>
      <c r="AN75" s="108">
        <f t="shared" si="141"/>
        <v>38980.26</v>
      </c>
      <c r="AO75" s="105"/>
      <c r="AQ75" s="106" t="s">
        <v>44</v>
      </c>
      <c r="AR75" s="107">
        <v>0.1</v>
      </c>
      <c r="AS75" s="108">
        <f aca="true" t="shared" si="142" ref="AS75:BB75">AS70*$B$22</f>
        <v>0</v>
      </c>
      <c r="AT75" s="108">
        <f t="shared" si="142"/>
        <v>0</v>
      </c>
      <c r="AU75" s="108">
        <f t="shared" si="142"/>
        <v>38980.26</v>
      </c>
      <c r="AV75" s="108">
        <f t="shared" si="142"/>
        <v>38980.26</v>
      </c>
      <c r="AW75" s="108">
        <f t="shared" si="142"/>
        <v>38980.26</v>
      </c>
      <c r="AX75" s="108">
        <f t="shared" si="142"/>
        <v>38980.26</v>
      </c>
      <c r="AY75" s="108">
        <f t="shared" si="142"/>
        <v>38980.26</v>
      </c>
      <c r="AZ75" s="108">
        <f t="shared" si="142"/>
        <v>38980.26</v>
      </c>
      <c r="BA75" s="108">
        <f t="shared" si="142"/>
        <v>38980.26</v>
      </c>
      <c r="BB75" s="108">
        <f t="shared" si="142"/>
        <v>38980.26</v>
      </c>
      <c r="BC75" s="105"/>
      <c r="BE75" s="106" t="s">
        <v>44</v>
      </c>
      <c r="BF75" s="107">
        <v>0.1</v>
      </c>
      <c r="BG75" s="108">
        <f aca="true" t="shared" si="143" ref="BG75:BP75">BG70*$B$22</f>
        <v>0</v>
      </c>
      <c r="BH75" s="108">
        <f t="shared" si="143"/>
        <v>0</v>
      </c>
      <c r="BI75" s="108">
        <f t="shared" si="143"/>
        <v>38980.26</v>
      </c>
      <c r="BJ75" s="108">
        <f t="shared" si="143"/>
        <v>38980.26</v>
      </c>
      <c r="BK75" s="108">
        <f t="shared" si="143"/>
        <v>38980.26</v>
      </c>
      <c r="BL75" s="108">
        <f t="shared" si="143"/>
        <v>38980.26</v>
      </c>
      <c r="BM75" s="108">
        <f t="shared" si="143"/>
        <v>38980.26</v>
      </c>
      <c r="BN75" s="108">
        <f t="shared" si="143"/>
        <v>38980.26</v>
      </c>
      <c r="BO75" s="108">
        <f t="shared" si="143"/>
        <v>38980.26</v>
      </c>
      <c r="BP75" s="108">
        <f t="shared" si="143"/>
        <v>38980.26</v>
      </c>
      <c r="BQ75" s="105"/>
      <c r="BS75" s="106" t="s">
        <v>44</v>
      </c>
      <c r="BT75" s="107">
        <v>0.1</v>
      </c>
      <c r="BU75" s="108">
        <f aca="true" t="shared" si="144" ref="BU75:CD75">BU70*$B$22</f>
        <v>0</v>
      </c>
      <c r="BV75" s="108">
        <f t="shared" si="144"/>
        <v>0</v>
      </c>
      <c r="BW75" s="108">
        <f t="shared" si="144"/>
        <v>38980.26</v>
      </c>
      <c r="BX75" s="108">
        <f t="shared" si="144"/>
        <v>38980.26</v>
      </c>
      <c r="BY75" s="108">
        <f t="shared" si="144"/>
        <v>38980.26</v>
      </c>
      <c r="BZ75" s="108">
        <f t="shared" si="144"/>
        <v>38980.26</v>
      </c>
      <c r="CA75" s="108">
        <f t="shared" si="144"/>
        <v>38980.26</v>
      </c>
      <c r="CB75" s="108">
        <f t="shared" si="144"/>
        <v>38980.26</v>
      </c>
      <c r="CC75" s="108">
        <f t="shared" si="144"/>
        <v>38980.26</v>
      </c>
      <c r="CD75" s="108">
        <f t="shared" si="144"/>
        <v>38980.26</v>
      </c>
      <c r="CE75" s="105"/>
      <c r="CG75" s="106" t="s">
        <v>44</v>
      </c>
      <c r="CH75" s="107">
        <v>0.1</v>
      </c>
      <c r="CI75" s="108">
        <f aca="true" t="shared" si="145" ref="CI75:CR75">CI70*$B$22</f>
        <v>0</v>
      </c>
      <c r="CJ75" s="108">
        <f t="shared" si="145"/>
        <v>0</v>
      </c>
      <c r="CK75" s="108">
        <f t="shared" si="145"/>
        <v>38980.26</v>
      </c>
      <c r="CL75" s="108">
        <f t="shared" si="145"/>
        <v>38980.26</v>
      </c>
      <c r="CM75" s="108">
        <f t="shared" si="145"/>
        <v>38980.26</v>
      </c>
      <c r="CN75" s="108">
        <f t="shared" si="145"/>
        <v>38980.26</v>
      </c>
      <c r="CO75" s="108">
        <f t="shared" si="145"/>
        <v>38980.26</v>
      </c>
      <c r="CP75" s="108">
        <f t="shared" si="145"/>
        <v>38980.26</v>
      </c>
      <c r="CQ75" s="108">
        <f t="shared" si="145"/>
        <v>38980.26</v>
      </c>
      <c r="CR75" s="108">
        <f t="shared" si="145"/>
        <v>38980.26</v>
      </c>
      <c r="CS75" s="105"/>
      <c r="CU75" s="106" t="s">
        <v>44</v>
      </c>
      <c r="CV75" s="107">
        <v>0.1</v>
      </c>
      <c r="CW75" s="108">
        <f aca="true" t="shared" si="146" ref="CW75:DF75">CW70*$B$22</f>
        <v>0</v>
      </c>
      <c r="CX75" s="108">
        <f t="shared" si="146"/>
        <v>0</v>
      </c>
      <c r="CY75" s="108">
        <f t="shared" si="146"/>
        <v>38980.26</v>
      </c>
      <c r="CZ75" s="108">
        <f t="shared" si="146"/>
        <v>38980.26</v>
      </c>
      <c r="DA75" s="108">
        <f t="shared" si="146"/>
        <v>38980.26</v>
      </c>
      <c r="DB75" s="108">
        <f t="shared" si="146"/>
        <v>38980.26</v>
      </c>
      <c r="DC75" s="108">
        <f t="shared" si="146"/>
        <v>38980.26</v>
      </c>
      <c r="DD75" s="108">
        <f t="shared" si="146"/>
        <v>38980.26</v>
      </c>
      <c r="DE75" s="108">
        <f t="shared" si="146"/>
        <v>38980.26</v>
      </c>
      <c r="DF75" s="108">
        <f t="shared" si="146"/>
        <v>38980.26</v>
      </c>
      <c r="DG75" s="105"/>
      <c r="DI75" s="106" t="s">
        <v>44</v>
      </c>
      <c r="DJ75" s="107">
        <v>0.1</v>
      </c>
      <c r="DK75" s="108">
        <f aca="true" t="shared" si="147" ref="DK75:DT75">DK70*$B$22</f>
        <v>0</v>
      </c>
      <c r="DL75" s="108">
        <f t="shared" si="147"/>
        <v>0</v>
      </c>
      <c r="DM75" s="108">
        <f t="shared" si="147"/>
        <v>38980.26</v>
      </c>
      <c r="DN75" s="108">
        <f t="shared" si="147"/>
        <v>38980.26</v>
      </c>
      <c r="DO75" s="108">
        <f t="shared" si="147"/>
        <v>38980.26</v>
      </c>
      <c r="DP75" s="108">
        <f t="shared" si="147"/>
        <v>38980.26</v>
      </c>
      <c r="DQ75" s="108">
        <f t="shared" si="147"/>
        <v>38980.26</v>
      </c>
      <c r="DR75" s="108">
        <f t="shared" si="147"/>
        <v>38980.26</v>
      </c>
      <c r="DS75" s="108">
        <f t="shared" si="147"/>
        <v>38980.26</v>
      </c>
      <c r="DT75" s="108">
        <f t="shared" si="147"/>
        <v>38980.26</v>
      </c>
      <c r="DU75" s="105"/>
    </row>
    <row r="76" spans="1:125" ht="12.75">
      <c r="A76" s="106" t="s">
        <v>75</v>
      </c>
      <c r="B76" s="107">
        <v>0.05</v>
      </c>
      <c r="C76" s="108">
        <f aca="true" t="shared" si="148" ref="C76:L76">$B$23*C65</f>
        <v>0</v>
      </c>
      <c r="D76" s="108">
        <f t="shared" si="148"/>
        <v>0</v>
      </c>
      <c r="E76" s="108">
        <f t="shared" si="148"/>
        <v>19490.13</v>
      </c>
      <c r="F76" s="108">
        <f t="shared" si="148"/>
        <v>19490.13</v>
      </c>
      <c r="G76" s="108">
        <f t="shared" si="148"/>
        <v>19490.13</v>
      </c>
      <c r="H76" s="108">
        <f t="shared" si="148"/>
        <v>19490.13</v>
      </c>
      <c r="I76" s="108">
        <f t="shared" si="148"/>
        <v>19490.13</v>
      </c>
      <c r="J76" s="108">
        <f t="shared" si="148"/>
        <v>19490.13</v>
      </c>
      <c r="K76" s="108">
        <f t="shared" si="148"/>
        <v>19490.13</v>
      </c>
      <c r="L76" s="108">
        <f t="shared" si="148"/>
        <v>19490.13</v>
      </c>
      <c r="M76" s="105"/>
      <c r="N76" s="37"/>
      <c r="O76" s="106" t="s">
        <v>75</v>
      </c>
      <c r="P76" s="107">
        <v>0.05</v>
      </c>
      <c r="Q76" s="108">
        <f aca="true" t="shared" si="149" ref="Q76:Z76">$B$23*Q65</f>
        <v>0</v>
      </c>
      <c r="R76" s="108">
        <f t="shared" si="149"/>
        <v>0</v>
      </c>
      <c r="S76" s="108">
        <f t="shared" si="149"/>
        <v>19490.13</v>
      </c>
      <c r="T76" s="108">
        <f t="shared" si="149"/>
        <v>19490.13</v>
      </c>
      <c r="U76" s="108">
        <f t="shared" si="149"/>
        <v>19490.13</v>
      </c>
      <c r="V76" s="108">
        <f t="shared" si="149"/>
        <v>19490.13</v>
      </c>
      <c r="W76" s="108">
        <f t="shared" si="149"/>
        <v>19490.13</v>
      </c>
      <c r="X76" s="108">
        <f t="shared" si="149"/>
        <v>19490.13</v>
      </c>
      <c r="Y76" s="108">
        <f t="shared" si="149"/>
        <v>19490.13</v>
      </c>
      <c r="Z76" s="108">
        <f t="shared" si="149"/>
        <v>19490.13</v>
      </c>
      <c r="AA76" s="105"/>
      <c r="AC76" s="106" t="s">
        <v>75</v>
      </c>
      <c r="AD76" s="107">
        <v>0.05</v>
      </c>
      <c r="AE76" s="108">
        <f aca="true" t="shared" si="150" ref="AE76:AN76">$B$23*AE65</f>
        <v>0</v>
      </c>
      <c r="AF76" s="108">
        <f t="shared" si="150"/>
        <v>0</v>
      </c>
      <c r="AG76" s="108">
        <f t="shared" si="150"/>
        <v>19490.13</v>
      </c>
      <c r="AH76" s="108">
        <f t="shared" si="150"/>
        <v>19490.13</v>
      </c>
      <c r="AI76" s="108">
        <f t="shared" si="150"/>
        <v>19490.13</v>
      </c>
      <c r="AJ76" s="108">
        <f t="shared" si="150"/>
        <v>19490.13</v>
      </c>
      <c r="AK76" s="108">
        <f t="shared" si="150"/>
        <v>19490.13</v>
      </c>
      <c r="AL76" s="108">
        <f t="shared" si="150"/>
        <v>19490.13</v>
      </c>
      <c r="AM76" s="108">
        <f t="shared" si="150"/>
        <v>19490.13</v>
      </c>
      <c r="AN76" s="108">
        <f t="shared" si="150"/>
        <v>19490.13</v>
      </c>
      <c r="AO76" s="105"/>
      <c r="AQ76" s="106" t="s">
        <v>75</v>
      </c>
      <c r="AR76" s="107">
        <v>0.05</v>
      </c>
      <c r="AS76" s="108">
        <f aca="true" t="shared" si="151" ref="AS76:BB76">$B$23*AS65</f>
        <v>0</v>
      </c>
      <c r="AT76" s="108">
        <f t="shared" si="151"/>
        <v>0</v>
      </c>
      <c r="AU76" s="108">
        <f t="shared" si="151"/>
        <v>19490.13</v>
      </c>
      <c r="AV76" s="108">
        <f t="shared" si="151"/>
        <v>19490.13</v>
      </c>
      <c r="AW76" s="108">
        <f t="shared" si="151"/>
        <v>19490.13</v>
      </c>
      <c r="AX76" s="108">
        <f t="shared" si="151"/>
        <v>19490.13</v>
      </c>
      <c r="AY76" s="108">
        <f t="shared" si="151"/>
        <v>19490.13</v>
      </c>
      <c r="AZ76" s="108">
        <f t="shared" si="151"/>
        <v>19490.13</v>
      </c>
      <c r="BA76" s="108">
        <f t="shared" si="151"/>
        <v>19490.13</v>
      </c>
      <c r="BB76" s="108">
        <f t="shared" si="151"/>
        <v>19490.13</v>
      </c>
      <c r="BC76" s="105"/>
      <c r="BE76" s="106" t="s">
        <v>75</v>
      </c>
      <c r="BF76" s="107">
        <v>0.05</v>
      </c>
      <c r="BG76" s="108">
        <f aca="true" t="shared" si="152" ref="BG76:BP76">$B$23*BG65</f>
        <v>0</v>
      </c>
      <c r="BH76" s="108">
        <f t="shared" si="152"/>
        <v>0</v>
      </c>
      <c r="BI76" s="108">
        <f t="shared" si="152"/>
        <v>19490.13</v>
      </c>
      <c r="BJ76" s="108">
        <f t="shared" si="152"/>
        <v>19490.13</v>
      </c>
      <c r="BK76" s="108">
        <f t="shared" si="152"/>
        <v>19490.13</v>
      </c>
      <c r="BL76" s="108">
        <f t="shared" si="152"/>
        <v>19490.13</v>
      </c>
      <c r="BM76" s="108">
        <f t="shared" si="152"/>
        <v>19490.13</v>
      </c>
      <c r="BN76" s="108">
        <f t="shared" si="152"/>
        <v>19490.13</v>
      </c>
      <c r="BO76" s="108">
        <f t="shared" si="152"/>
        <v>19490.13</v>
      </c>
      <c r="BP76" s="108">
        <f t="shared" si="152"/>
        <v>19490.13</v>
      </c>
      <c r="BQ76" s="105"/>
      <c r="BS76" s="106" t="s">
        <v>75</v>
      </c>
      <c r="BT76" s="107">
        <v>0.05</v>
      </c>
      <c r="BU76" s="108">
        <f aca="true" t="shared" si="153" ref="BU76:CD76">$B$23*BU65</f>
        <v>0</v>
      </c>
      <c r="BV76" s="108">
        <f t="shared" si="153"/>
        <v>0</v>
      </c>
      <c r="BW76" s="108">
        <f t="shared" si="153"/>
        <v>19490.13</v>
      </c>
      <c r="BX76" s="108">
        <f t="shared" si="153"/>
        <v>19490.13</v>
      </c>
      <c r="BY76" s="108">
        <f t="shared" si="153"/>
        <v>19490.13</v>
      </c>
      <c r="BZ76" s="108">
        <f t="shared" si="153"/>
        <v>19490.13</v>
      </c>
      <c r="CA76" s="108">
        <f t="shared" si="153"/>
        <v>19490.13</v>
      </c>
      <c r="CB76" s="108">
        <f t="shared" si="153"/>
        <v>19490.13</v>
      </c>
      <c r="CC76" s="108">
        <f t="shared" si="153"/>
        <v>19490.13</v>
      </c>
      <c r="CD76" s="108">
        <f t="shared" si="153"/>
        <v>19490.13</v>
      </c>
      <c r="CE76" s="105"/>
      <c r="CG76" s="106" t="s">
        <v>75</v>
      </c>
      <c r="CH76" s="107">
        <v>0.05</v>
      </c>
      <c r="CI76" s="108">
        <f aca="true" t="shared" si="154" ref="CI76:CR76">$B$23*CI65</f>
        <v>0</v>
      </c>
      <c r="CJ76" s="108">
        <f t="shared" si="154"/>
        <v>0</v>
      </c>
      <c r="CK76" s="108">
        <f t="shared" si="154"/>
        <v>19490.13</v>
      </c>
      <c r="CL76" s="108">
        <f t="shared" si="154"/>
        <v>19490.13</v>
      </c>
      <c r="CM76" s="108">
        <f t="shared" si="154"/>
        <v>19490.13</v>
      </c>
      <c r="CN76" s="108">
        <f t="shared" si="154"/>
        <v>19490.13</v>
      </c>
      <c r="CO76" s="108">
        <f t="shared" si="154"/>
        <v>19490.13</v>
      </c>
      <c r="CP76" s="108">
        <f t="shared" si="154"/>
        <v>19490.13</v>
      </c>
      <c r="CQ76" s="108">
        <f t="shared" si="154"/>
        <v>19490.13</v>
      </c>
      <c r="CR76" s="108">
        <f t="shared" si="154"/>
        <v>19490.13</v>
      </c>
      <c r="CS76" s="105"/>
      <c r="CU76" s="106" t="s">
        <v>75</v>
      </c>
      <c r="CV76" s="107">
        <v>0.05</v>
      </c>
      <c r="CW76" s="108">
        <f aca="true" t="shared" si="155" ref="CW76:DF76">$B$23*CW65</f>
        <v>0</v>
      </c>
      <c r="CX76" s="108">
        <f t="shared" si="155"/>
        <v>0</v>
      </c>
      <c r="CY76" s="108">
        <f t="shared" si="155"/>
        <v>19490.13</v>
      </c>
      <c r="CZ76" s="108">
        <f t="shared" si="155"/>
        <v>19490.13</v>
      </c>
      <c r="DA76" s="108">
        <f t="shared" si="155"/>
        <v>19490.13</v>
      </c>
      <c r="DB76" s="108">
        <f t="shared" si="155"/>
        <v>19490.13</v>
      </c>
      <c r="DC76" s="108">
        <f t="shared" si="155"/>
        <v>19490.13</v>
      </c>
      <c r="DD76" s="108">
        <f t="shared" si="155"/>
        <v>19490.13</v>
      </c>
      <c r="DE76" s="108">
        <f t="shared" si="155"/>
        <v>19490.13</v>
      </c>
      <c r="DF76" s="108">
        <f t="shared" si="155"/>
        <v>19490.13</v>
      </c>
      <c r="DG76" s="105"/>
      <c r="DI76" s="106" t="s">
        <v>75</v>
      </c>
      <c r="DJ76" s="107">
        <v>0.05</v>
      </c>
      <c r="DK76" s="108">
        <f aca="true" t="shared" si="156" ref="DK76:DT76">$B$23*DK65</f>
        <v>0</v>
      </c>
      <c r="DL76" s="108">
        <f t="shared" si="156"/>
        <v>0</v>
      </c>
      <c r="DM76" s="108">
        <f t="shared" si="156"/>
        <v>19490.13</v>
      </c>
      <c r="DN76" s="108">
        <f t="shared" si="156"/>
        <v>19490.13</v>
      </c>
      <c r="DO76" s="108">
        <f t="shared" si="156"/>
        <v>19490.13</v>
      </c>
      <c r="DP76" s="108">
        <f t="shared" si="156"/>
        <v>19490.13</v>
      </c>
      <c r="DQ76" s="108">
        <f t="shared" si="156"/>
        <v>19490.13</v>
      </c>
      <c r="DR76" s="108">
        <f t="shared" si="156"/>
        <v>19490.13</v>
      </c>
      <c r="DS76" s="108">
        <f t="shared" si="156"/>
        <v>19490.13</v>
      </c>
      <c r="DT76" s="108">
        <f t="shared" si="156"/>
        <v>19490.13</v>
      </c>
      <c r="DU76" s="105"/>
    </row>
    <row r="77" spans="1:125" ht="12.75">
      <c r="A77" s="109" t="s">
        <v>76</v>
      </c>
      <c r="B77" s="110">
        <v>0.19</v>
      </c>
      <c r="C77" s="111">
        <f>C69*$B$24</f>
        <v>0</v>
      </c>
      <c r="D77" s="111">
        <f aca="true" t="shared" si="157" ref="D77:L77">D69*$B$24</f>
        <v>0</v>
      </c>
      <c r="E77" s="111">
        <f t="shared" si="157"/>
        <v>0</v>
      </c>
      <c r="F77" s="111">
        <f t="shared" si="157"/>
        <v>0</v>
      </c>
      <c r="G77" s="111">
        <f t="shared" si="157"/>
        <v>0</v>
      </c>
      <c r="H77" s="111">
        <f t="shared" si="157"/>
        <v>0</v>
      </c>
      <c r="I77" s="111">
        <f t="shared" si="157"/>
        <v>0</v>
      </c>
      <c r="J77" s="111">
        <f t="shared" si="157"/>
        <v>0</v>
      </c>
      <c r="K77" s="111">
        <f t="shared" si="157"/>
        <v>0</v>
      </c>
      <c r="L77" s="111">
        <f t="shared" si="157"/>
        <v>0</v>
      </c>
      <c r="M77" s="105"/>
      <c r="N77" s="37"/>
      <c r="O77" s="109" t="s">
        <v>76</v>
      </c>
      <c r="P77" s="110">
        <v>0.19</v>
      </c>
      <c r="Q77" s="111">
        <f>Q69*$B$24</f>
        <v>0</v>
      </c>
      <c r="R77" s="111">
        <f aca="true" t="shared" si="158" ref="R77:Z77">R69*$B$24</f>
        <v>0</v>
      </c>
      <c r="S77" s="111">
        <f t="shared" si="158"/>
        <v>0</v>
      </c>
      <c r="T77" s="111">
        <f t="shared" si="158"/>
        <v>0</v>
      </c>
      <c r="U77" s="111">
        <f t="shared" si="158"/>
        <v>0</v>
      </c>
      <c r="V77" s="111">
        <f t="shared" si="158"/>
        <v>0</v>
      </c>
      <c r="W77" s="111">
        <f t="shared" si="158"/>
        <v>0</v>
      </c>
      <c r="X77" s="111">
        <f t="shared" si="158"/>
        <v>0</v>
      </c>
      <c r="Y77" s="111">
        <f t="shared" si="158"/>
        <v>0</v>
      </c>
      <c r="Z77" s="111">
        <f t="shared" si="158"/>
        <v>0</v>
      </c>
      <c r="AA77" s="105"/>
      <c r="AC77" s="109" t="s">
        <v>76</v>
      </c>
      <c r="AD77" s="110">
        <v>0.19</v>
      </c>
      <c r="AE77" s="111">
        <f>AE69*$B$24</f>
        <v>0</v>
      </c>
      <c r="AF77" s="111">
        <f aca="true" t="shared" si="159" ref="AF77:AN77">AF69*$B$24</f>
        <v>0</v>
      </c>
      <c r="AG77" s="111">
        <f t="shared" si="159"/>
        <v>0</v>
      </c>
      <c r="AH77" s="111">
        <f t="shared" si="159"/>
        <v>0</v>
      </c>
      <c r="AI77" s="111">
        <f t="shared" si="159"/>
        <v>0</v>
      </c>
      <c r="AJ77" s="111">
        <f t="shared" si="159"/>
        <v>0</v>
      </c>
      <c r="AK77" s="111">
        <f t="shared" si="159"/>
        <v>0</v>
      </c>
      <c r="AL77" s="111">
        <f t="shared" si="159"/>
        <v>0</v>
      </c>
      <c r="AM77" s="111">
        <f t="shared" si="159"/>
        <v>0</v>
      </c>
      <c r="AN77" s="111">
        <f t="shared" si="159"/>
        <v>0</v>
      </c>
      <c r="AO77" s="105"/>
      <c r="AQ77" s="109" t="s">
        <v>76</v>
      </c>
      <c r="AR77" s="110">
        <v>0.19</v>
      </c>
      <c r="AS77" s="111">
        <f>AS69*$B$24</f>
        <v>0</v>
      </c>
      <c r="AT77" s="111">
        <f aca="true" t="shared" si="160" ref="AT77:BB77">AT69*$B$24</f>
        <v>0</v>
      </c>
      <c r="AU77" s="111">
        <f t="shared" si="160"/>
        <v>0</v>
      </c>
      <c r="AV77" s="111">
        <f t="shared" si="160"/>
        <v>0</v>
      </c>
      <c r="AW77" s="111">
        <f t="shared" si="160"/>
        <v>0</v>
      </c>
      <c r="AX77" s="111">
        <f t="shared" si="160"/>
        <v>0</v>
      </c>
      <c r="AY77" s="111">
        <f t="shared" si="160"/>
        <v>0</v>
      </c>
      <c r="AZ77" s="111">
        <f t="shared" si="160"/>
        <v>0</v>
      </c>
      <c r="BA77" s="111">
        <f t="shared" si="160"/>
        <v>0</v>
      </c>
      <c r="BB77" s="111">
        <f t="shared" si="160"/>
        <v>0</v>
      </c>
      <c r="BC77" s="105"/>
      <c r="BE77" s="109" t="s">
        <v>76</v>
      </c>
      <c r="BF77" s="110">
        <v>0.19</v>
      </c>
      <c r="BG77" s="111">
        <f>BG69*$B$24</f>
        <v>0</v>
      </c>
      <c r="BH77" s="111">
        <f aca="true" t="shared" si="161" ref="BH77:BP77">BH69*$B$24</f>
        <v>0</v>
      </c>
      <c r="BI77" s="111">
        <f t="shared" si="161"/>
        <v>0</v>
      </c>
      <c r="BJ77" s="111">
        <f t="shared" si="161"/>
        <v>0</v>
      </c>
      <c r="BK77" s="111">
        <f t="shared" si="161"/>
        <v>0</v>
      </c>
      <c r="BL77" s="111">
        <f t="shared" si="161"/>
        <v>0</v>
      </c>
      <c r="BM77" s="111">
        <f t="shared" si="161"/>
        <v>0</v>
      </c>
      <c r="BN77" s="111">
        <f t="shared" si="161"/>
        <v>0</v>
      </c>
      <c r="BO77" s="111">
        <f t="shared" si="161"/>
        <v>0</v>
      </c>
      <c r="BP77" s="111">
        <f t="shared" si="161"/>
        <v>0</v>
      </c>
      <c r="BQ77" s="105"/>
      <c r="BS77" s="109" t="s">
        <v>76</v>
      </c>
      <c r="BT77" s="110">
        <v>0.19</v>
      </c>
      <c r="BU77" s="111">
        <f>BU69*$B$24</f>
        <v>0</v>
      </c>
      <c r="BV77" s="111">
        <f aca="true" t="shared" si="162" ref="BV77:CD77">BV69*$B$24</f>
        <v>0</v>
      </c>
      <c r="BW77" s="111">
        <f t="shared" si="162"/>
        <v>0</v>
      </c>
      <c r="BX77" s="111">
        <f t="shared" si="162"/>
        <v>0</v>
      </c>
      <c r="BY77" s="111">
        <f t="shared" si="162"/>
        <v>0</v>
      </c>
      <c r="BZ77" s="111">
        <f t="shared" si="162"/>
        <v>0</v>
      </c>
      <c r="CA77" s="111">
        <f t="shared" si="162"/>
        <v>0</v>
      </c>
      <c r="CB77" s="111">
        <f t="shared" si="162"/>
        <v>0</v>
      </c>
      <c r="CC77" s="111">
        <f t="shared" si="162"/>
        <v>0</v>
      </c>
      <c r="CD77" s="111">
        <f t="shared" si="162"/>
        <v>0</v>
      </c>
      <c r="CE77" s="105"/>
      <c r="CG77" s="109" t="s">
        <v>76</v>
      </c>
      <c r="CH77" s="110">
        <v>0.19</v>
      </c>
      <c r="CI77" s="111">
        <f>CI69*$B$24</f>
        <v>0</v>
      </c>
      <c r="CJ77" s="111">
        <f aca="true" t="shared" si="163" ref="CJ77:CR77">CJ69*$B$24</f>
        <v>0</v>
      </c>
      <c r="CK77" s="111">
        <f t="shared" si="163"/>
        <v>0</v>
      </c>
      <c r="CL77" s="111">
        <f t="shared" si="163"/>
        <v>0</v>
      </c>
      <c r="CM77" s="111">
        <f t="shared" si="163"/>
        <v>0</v>
      </c>
      <c r="CN77" s="111">
        <f t="shared" si="163"/>
        <v>0</v>
      </c>
      <c r="CO77" s="111">
        <f t="shared" si="163"/>
        <v>0</v>
      </c>
      <c r="CP77" s="111">
        <f t="shared" si="163"/>
        <v>0</v>
      </c>
      <c r="CQ77" s="111">
        <f t="shared" si="163"/>
        <v>0</v>
      </c>
      <c r="CR77" s="111">
        <f t="shared" si="163"/>
        <v>0</v>
      </c>
      <c r="CS77" s="105"/>
      <c r="CU77" s="109" t="s">
        <v>76</v>
      </c>
      <c r="CV77" s="110">
        <v>0.19</v>
      </c>
      <c r="CW77" s="111">
        <f>CW69*$B$24</f>
        <v>0</v>
      </c>
      <c r="CX77" s="111">
        <f aca="true" t="shared" si="164" ref="CX77:DF77">CX69*$B$24</f>
        <v>0</v>
      </c>
      <c r="CY77" s="111">
        <f t="shared" si="164"/>
        <v>0</v>
      </c>
      <c r="CZ77" s="111">
        <f t="shared" si="164"/>
        <v>0</v>
      </c>
      <c r="DA77" s="111">
        <f t="shared" si="164"/>
        <v>0</v>
      </c>
      <c r="DB77" s="111">
        <f t="shared" si="164"/>
        <v>0</v>
      </c>
      <c r="DC77" s="111">
        <f t="shared" si="164"/>
        <v>0</v>
      </c>
      <c r="DD77" s="111">
        <f t="shared" si="164"/>
        <v>0</v>
      </c>
      <c r="DE77" s="111">
        <f t="shared" si="164"/>
        <v>0</v>
      </c>
      <c r="DF77" s="111">
        <f t="shared" si="164"/>
        <v>0</v>
      </c>
      <c r="DG77" s="105"/>
      <c r="DI77" s="109" t="s">
        <v>76</v>
      </c>
      <c r="DJ77" s="110">
        <v>0.19</v>
      </c>
      <c r="DK77" s="111">
        <f>DK69*$B$24</f>
        <v>0</v>
      </c>
      <c r="DL77" s="111">
        <f aca="true" t="shared" si="165" ref="DL77:DT77">DL69*$B$24</f>
        <v>0</v>
      </c>
      <c r="DM77" s="111">
        <f t="shared" si="165"/>
        <v>0</v>
      </c>
      <c r="DN77" s="111">
        <f t="shared" si="165"/>
        <v>0</v>
      </c>
      <c r="DO77" s="111">
        <f t="shared" si="165"/>
        <v>0</v>
      </c>
      <c r="DP77" s="111">
        <f t="shared" si="165"/>
        <v>0</v>
      </c>
      <c r="DQ77" s="111">
        <f t="shared" si="165"/>
        <v>0</v>
      </c>
      <c r="DR77" s="111">
        <f t="shared" si="165"/>
        <v>0</v>
      </c>
      <c r="DS77" s="111">
        <f t="shared" si="165"/>
        <v>0</v>
      </c>
      <c r="DT77" s="111">
        <f t="shared" si="165"/>
        <v>0</v>
      </c>
      <c r="DU77" s="105"/>
    </row>
    <row r="78" spans="1:125" ht="12.75">
      <c r="A78" s="66" t="s">
        <v>45</v>
      </c>
      <c r="B78" s="67"/>
      <c r="C78" s="112">
        <f aca="true" t="shared" si="166" ref="C78:L78">SUM(C73:C77)</f>
        <v>86103</v>
      </c>
      <c r="D78" s="112">
        <f t="shared" si="166"/>
        <v>86103</v>
      </c>
      <c r="E78" s="112">
        <f t="shared" si="166"/>
        <v>260053.65000000002</v>
      </c>
      <c r="F78" s="112">
        <f t="shared" si="166"/>
        <v>260053.65000000002</v>
      </c>
      <c r="G78" s="112">
        <f t="shared" si="166"/>
        <v>260053.65000000002</v>
      </c>
      <c r="H78" s="112">
        <f t="shared" si="166"/>
        <v>260053.65000000002</v>
      </c>
      <c r="I78" s="112">
        <f t="shared" si="166"/>
        <v>260053.65000000002</v>
      </c>
      <c r="J78" s="112">
        <f t="shared" si="166"/>
        <v>260053.65000000002</v>
      </c>
      <c r="K78" s="112">
        <f t="shared" si="166"/>
        <v>260053.65000000002</v>
      </c>
      <c r="L78" s="112">
        <f t="shared" si="166"/>
        <v>260053.65000000002</v>
      </c>
      <c r="M78" s="101"/>
      <c r="N78" s="37"/>
      <c r="O78" s="66" t="s">
        <v>45</v>
      </c>
      <c r="P78" s="67"/>
      <c r="Q78" s="112">
        <f aca="true" t="shared" si="167" ref="Q78:Z78">SUM(Q73:Q77)</f>
        <v>88494.75</v>
      </c>
      <c r="R78" s="112">
        <f t="shared" si="167"/>
        <v>88494.75</v>
      </c>
      <c r="S78" s="112">
        <f t="shared" si="167"/>
        <v>264570.4</v>
      </c>
      <c r="T78" s="112">
        <f t="shared" si="167"/>
        <v>264570.4</v>
      </c>
      <c r="U78" s="112">
        <f t="shared" si="167"/>
        <v>264570.4</v>
      </c>
      <c r="V78" s="112">
        <f t="shared" si="167"/>
        <v>264570.4</v>
      </c>
      <c r="W78" s="112">
        <f t="shared" si="167"/>
        <v>264570.4</v>
      </c>
      <c r="X78" s="112">
        <f t="shared" si="167"/>
        <v>264570.4</v>
      </c>
      <c r="Y78" s="112">
        <f t="shared" si="167"/>
        <v>264570.4</v>
      </c>
      <c r="Z78" s="112">
        <f t="shared" si="167"/>
        <v>264570.4</v>
      </c>
      <c r="AA78" s="101"/>
      <c r="AC78" s="66" t="s">
        <v>45</v>
      </c>
      <c r="AD78" s="67"/>
      <c r="AE78" s="112">
        <f aca="true" t="shared" si="168" ref="AE78:AN78">SUM(AE73:AE77)</f>
        <v>90886.5</v>
      </c>
      <c r="AF78" s="112">
        <f t="shared" si="168"/>
        <v>90886.5</v>
      </c>
      <c r="AG78" s="112">
        <f t="shared" si="168"/>
        <v>269087.15</v>
      </c>
      <c r="AH78" s="112">
        <f t="shared" si="168"/>
        <v>269087.15</v>
      </c>
      <c r="AI78" s="112">
        <f t="shared" si="168"/>
        <v>269087.15</v>
      </c>
      <c r="AJ78" s="112">
        <f t="shared" si="168"/>
        <v>269087.15</v>
      </c>
      <c r="AK78" s="112">
        <f t="shared" si="168"/>
        <v>269087.15</v>
      </c>
      <c r="AL78" s="112">
        <f t="shared" si="168"/>
        <v>269087.15</v>
      </c>
      <c r="AM78" s="112">
        <f t="shared" si="168"/>
        <v>269087.15</v>
      </c>
      <c r="AN78" s="112">
        <f t="shared" si="168"/>
        <v>269087.15</v>
      </c>
      <c r="AO78" s="101"/>
      <c r="AQ78" s="66" t="s">
        <v>45</v>
      </c>
      <c r="AR78" s="67"/>
      <c r="AS78" s="112">
        <f aca="true" t="shared" si="169" ref="AS78:BB78">SUM(AS73:AS77)</f>
        <v>93278.25</v>
      </c>
      <c r="AT78" s="112">
        <f t="shared" si="169"/>
        <v>93278.25</v>
      </c>
      <c r="AU78" s="112">
        <f t="shared" si="169"/>
        <v>273603.9</v>
      </c>
      <c r="AV78" s="112">
        <f t="shared" si="169"/>
        <v>273603.9</v>
      </c>
      <c r="AW78" s="112">
        <f t="shared" si="169"/>
        <v>273603.9</v>
      </c>
      <c r="AX78" s="112">
        <f t="shared" si="169"/>
        <v>273603.9</v>
      </c>
      <c r="AY78" s="112">
        <f t="shared" si="169"/>
        <v>273603.9</v>
      </c>
      <c r="AZ78" s="112">
        <f t="shared" si="169"/>
        <v>273603.9</v>
      </c>
      <c r="BA78" s="112">
        <f t="shared" si="169"/>
        <v>273603.9</v>
      </c>
      <c r="BB78" s="112">
        <f t="shared" si="169"/>
        <v>273603.9</v>
      </c>
      <c r="BC78" s="101"/>
      <c r="BE78" s="66" t="s">
        <v>45</v>
      </c>
      <c r="BF78" s="67"/>
      <c r="BG78" s="112">
        <f aca="true" t="shared" si="170" ref="BG78:BP78">SUM(BG73:BG77)</f>
        <v>95670</v>
      </c>
      <c r="BH78" s="112">
        <f t="shared" si="170"/>
        <v>95670</v>
      </c>
      <c r="BI78" s="112">
        <f t="shared" si="170"/>
        <v>278120.65</v>
      </c>
      <c r="BJ78" s="112">
        <f t="shared" si="170"/>
        <v>278120.65</v>
      </c>
      <c r="BK78" s="112">
        <f t="shared" si="170"/>
        <v>278120.65</v>
      </c>
      <c r="BL78" s="112">
        <f t="shared" si="170"/>
        <v>278120.65</v>
      </c>
      <c r="BM78" s="112">
        <f t="shared" si="170"/>
        <v>278120.65</v>
      </c>
      <c r="BN78" s="112">
        <f t="shared" si="170"/>
        <v>278120.65</v>
      </c>
      <c r="BO78" s="112">
        <f t="shared" si="170"/>
        <v>278120.65</v>
      </c>
      <c r="BP78" s="112">
        <f t="shared" si="170"/>
        <v>278120.65</v>
      </c>
      <c r="BQ78" s="101"/>
      <c r="BS78" s="66" t="s">
        <v>45</v>
      </c>
      <c r="BT78" s="67"/>
      <c r="BU78" s="112">
        <f aca="true" t="shared" si="171" ref="BU78:CD78">SUM(BU73:BU77)</f>
        <v>98061.74999999999</v>
      </c>
      <c r="BV78" s="112">
        <f t="shared" si="171"/>
        <v>98061.74999999999</v>
      </c>
      <c r="BW78" s="112">
        <f t="shared" si="171"/>
        <v>282637.39999999997</v>
      </c>
      <c r="BX78" s="112">
        <f t="shared" si="171"/>
        <v>282637.39999999997</v>
      </c>
      <c r="BY78" s="112">
        <f t="shared" si="171"/>
        <v>282637.39999999997</v>
      </c>
      <c r="BZ78" s="112">
        <f t="shared" si="171"/>
        <v>282637.39999999997</v>
      </c>
      <c r="CA78" s="112">
        <f t="shared" si="171"/>
        <v>282637.39999999997</v>
      </c>
      <c r="CB78" s="112">
        <f t="shared" si="171"/>
        <v>282637.39999999997</v>
      </c>
      <c r="CC78" s="112">
        <f t="shared" si="171"/>
        <v>282637.39999999997</v>
      </c>
      <c r="CD78" s="112">
        <f t="shared" si="171"/>
        <v>282637.39999999997</v>
      </c>
      <c r="CE78" s="101"/>
      <c r="CG78" s="66" t="s">
        <v>45</v>
      </c>
      <c r="CH78" s="67"/>
      <c r="CI78" s="112">
        <f aca="true" t="shared" si="172" ref="CI78:CR78">SUM(CI73:CI77)</f>
        <v>100453.5</v>
      </c>
      <c r="CJ78" s="112">
        <f t="shared" si="172"/>
        <v>100453.5</v>
      </c>
      <c r="CK78" s="112">
        <f t="shared" si="172"/>
        <v>287154.15</v>
      </c>
      <c r="CL78" s="112">
        <f t="shared" si="172"/>
        <v>287154.15</v>
      </c>
      <c r="CM78" s="112">
        <f t="shared" si="172"/>
        <v>287154.15</v>
      </c>
      <c r="CN78" s="112">
        <f t="shared" si="172"/>
        <v>287154.15</v>
      </c>
      <c r="CO78" s="112">
        <f t="shared" si="172"/>
        <v>287154.15</v>
      </c>
      <c r="CP78" s="112">
        <f t="shared" si="172"/>
        <v>287154.15</v>
      </c>
      <c r="CQ78" s="112">
        <f t="shared" si="172"/>
        <v>287154.15</v>
      </c>
      <c r="CR78" s="112">
        <f t="shared" si="172"/>
        <v>287154.15</v>
      </c>
      <c r="CS78" s="101"/>
      <c r="CU78" s="66" t="s">
        <v>45</v>
      </c>
      <c r="CV78" s="67"/>
      <c r="CW78" s="112">
        <f aca="true" t="shared" si="173" ref="CW78:DF78">SUM(CW73:CW77)</f>
        <v>102845.25</v>
      </c>
      <c r="CX78" s="112">
        <f t="shared" si="173"/>
        <v>102845.25</v>
      </c>
      <c r="CY78" s="112">
        <f t="shared" si="173"/>
        <v>291670.9</v>
      </c>
      <c r="CZ78" s="112">
        <f t="shared" si="173"/>
        <v>291670.9</v>
      </c>
      <c r="DA78" s="112">
        <f t="shared" si="173"/>
        <v>291670.9</v>
      </c>
      <c r="DB78" s="112">
        <f t="shared" si="173"/>
        <v>291670.9</v>
      </c>
      <c r="DC78" s="112">
        <f t="shared" si="173"/>
        <v>291670.9</v>
      </c>
      <c r="DD78" s="112">
        <f t="shared" si="173"/>
        <v>291670.9</v>
      </c>
      <c r="DE78" s="112">
        <f t="shared" si="173"/>
        <v>291670.9</v>
      </c>
      <c r="DF78" s="112">
        <f t="shared" si="173"/>
        <v>291670.9</v>
      </c>
      <c r="DG78" s="101"/>
      <c r="DI78" s="66" t="s">
        <v>45</v>
      </c>
      <c r="DJ78" s="67"/>
      <c r="DK78" s="112">
        <f aca="true" t="shared" si="174" ref="DK78:DT78">SUM(DK73:DK77)</f>
        <v>105237.00000000001</v>
      </c>
      <c r="DL78" s="112">
        <f t="shared" si="174"/>
        <v>105237.00000000001</v>
      </c>
      <c r="DM78" s="112">
        <f t="shared" si="174"/>
        <v>296187.65</v>
      </c>
      <c r="DN78" s="112">
        <f t="shared" si="174"/>
        <v>296187.65</v>
      </c>
      <c r="DO78" s="112">
        <f t="shared" si="174"/>
        <v>296187.65</v>
      </c>
      <c r="DP78" s="112">
        <f t="shared" si="174"/>
        <v>296187.65</v>
      </c>
      <c r="DQ78" s="112">
        <f t="shared" si="174"/>
        <v>296187.65</v>
      </c>
      <c r="DR78" s="112">
        <f t="shared" si="174"/>
        <v>296187.65</v>
      </c>
      <c r="DS78" s="112">
        <f t="shared" si="174"/>
        <v>296187.65</v>
      </c>
      <c r="DT78" s="112">
        <f t="shared" si="174"/>
        <v>296187.65</v>
      </c>
      <c r="DU78" s="101"/>
    </row>
    <row r="79" spans="1:125" ht="12.75">
      <c r="A79" s="63"/>
      <c r="B79" s="54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102"/>
      <c r="N79" s="37"/>
      <c r="O79" s="63"/>
      <c r="P79" s="54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102"/>
      <c r="AC79" s="63"/>
      <c r="AD79" s="54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102"/>
      <c r="AQ79" s="63"/>
      <c r="AR79" s="54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102"/>
      <c r="BE79" s="63"/>
      <c r="BF79" s="54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102"/>
      <c r="BS79" s="63"/>
      <c r="BT79" s="54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102"/>
      <c r="CG79" s="63"/>
      <c r="CH79" s="54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102"/>
      <c r="CU79" s="63"/>
      <c r="CV79" s="54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102"/>
      <c r="DI79" s="63"/>
      <c r="DJ79" s="54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102"/>
    </row>
    <row r="80" spans="1:125" ht="12.75">
      <c r="A80" s="66" t="s">
        <v>46</v>
      </c>
      <c r="B80" s="67"/>
      <c r="C80" s="112">
        <f aca="true" t="shared" si="175" ref="C80:L80">C70-C78</f>
        <v>-86103</v>
      </c>
      <c r="D80" s="112">
        <f t="shared" si="175"/>
        <v>-86103</v>
      </c>
      <c r="E80" s="112">
        <f t="shared" si="175"/>
        <v>129748.94999999995</v>
      </c>
      <c r="F80" s="112">
        <f t="shared" si="175"/>
        <v>129748.94999999995</v>
      </c>
      <c r="G80" s="112">
        <f t="shared" si="175"/>
        <v>129748.94999999995</v>
      </c>
      <c r="H80" s="112">
        <f t="shared" si="175"/>
        <v>129748.94999999995</v>
      </c>
      <c r="I80" s="112">
        <f t="shared" si="175"/>
        <v>129748.94999999995</v>
      </c>
      <c r="J80" s="112">
        <f t="shared" si="175"/>
        <v>129748.94999999995</v>
      </c>
      <c r="K80" s="112">
        <f t="shared" si="175"/>
        <v>129748.94999999995</v>
      </c>
      <c r="L80" s="112">
        <f t="shared" si="175"/>
        <v>129748.94999999995</v>
      </c>
      <c r="M80" s="101"/>
      <c r="N80" s="37"/>
      <c r="O80" s="66" t="s">
        <v>46</v>
      </c>
      <c r="P80" s="67"/>
      <c r="Q80" s="112">
        <f aca="true" t="shared" si="176" ref="Q80:Z80">Q70-Q78</f>
        <v>-88494.75</v>
      </c>
      <c r="R80" s="112">
        <f t="shared" si="176"/>
        <v>-88494.75</v>
      </c>
      <c r="S80" s="112">
        <f t="shared" si="176"/>
        <v>125232.19999999995</v>
      </c>
      <c r="T80" s="112">
        <f t="shared" si="176"/>
        <v>125232.19999999995</v>
      </c>
      <c r="U80" s="112">
        <f t="shared" si="176"/>
        <v>125232.19999999995</v>
      </c>
      <c r="V80" s="112">
        <f t="shared" si="176"/>
        <v>125232.19999999995</v>
      </c>
      <c r="W80" s="112">
        <f t="shared" si="176"/>
        <v>125232.19999999995</v>
      </c>
      <c r="X80" s="112">
        <f t="shared" si="176"/>
        <v>125232.19999999995</v>
      </c>
      <c r="Y80" s="112">
        <f t="shared" si="176"/>
        <v>125232.19999999995</v>
      </c>
      <c r="Z80" s="112">
        <f t="shared" si="176"/>
        <v>125232.19999999995</v>
      </c>
      <c r="AA80" s="101"/>
      <c r="AC80" s="66" t="s">
        <v>46</v>
      </c>
      <c r="AD80" s="67"/>
      <c r="AE80" s="112">
        <f aca="true" t="shared" si="177" ref="AE80:AN80">AE70-AE78</f>
        <v>-90886.5</v>
      </c>
      <c r="AF80" s="112">
        <f t="shared" si="177"/>
        <v>-90886.5</v>
      </c>
      <c r="AG80" s="112">
        <f t="shared" si="177"/>
        <v>120715.44999999995</v>
      </c>
      <c r="AH80" s="112">
        <f t="shared" si="177"/>
        <v>120715.44999999995</v>
      </c>
      <c r="AI80" s="112">
        <f t="shared" si="177"/>
        <v>120715.44999999995</v>
      </c>
      <c r="AJ80" s="112">
        <f t="shared" si="177"/>
        <v>120715.44999999995</v>
      </c>
      <c r="AK80" s="112">
        <f t="shared" si="177"/>
        <v>120715.44999999995</v>
      </c>
      <c r="AL80" s="112">
        <f t="shared" si="177"/>
        <v>120715.44999999995</v>
      </c>
      <c r="AM80" s="112">
        <f t="shared" si="177"/>
        <v>120715.44999999995</v>
      </c>
      <c r="AN80" s="112">
        <f t="shared" si="177"/>
        <v>120715.44999999995</v>
      </c>
      <c r="AO80" s="101"/>
      <c r="AQ80" s="66" t="s">
        <v>46</v>
      </c>
      <c r="AR80" s="67"/>
      <c r="AS80" s="112">
        <f aca="true" t="shared" si="178" ref="AS80:BB80">AS70-AS78</f>
        <v>-93278.25</v>
      </c>
      <c r="AT80" s="112">
        <f t="shared" si="178"/>
        <v>-93278.25</v>
      </c>
      <c r="AU80" s="112">
        <f t="shared" si="178"/>
        <v>116198.69999999995</v>
      </c>
      <c r="AV80" s="112">
        <f t="shared" si="178"/>
        <v>116198.69999999995</v>
      </c>
      <c r="AW80" s="112">
        <f t="shared" si="178"/>
        <v>116198.69999999995</v>
      </c>
      <c r="AX80" s="112">
        <f t="shared" si="178"/>
        <v>116198.69999999995</v>
      </c>
      <c r="AY80" s="112">
        <f t="shared" si="178"/>
        <v>116198.69999999995</v>
      </c>
      <c r="AZ80" s="112">
        <f t="shared" si="178"/>
        <v>116198.69999999995</v>
      </c>
      <c r="BA80" s="112">
        <f t="shared" si="178"/>
        <v>116198.69999999995</v>
      </c>
      <c r="BB80" s="112">
        <f t="shared" si="178"/>
        <v>116198.69999999995</v>
      </c>
      <c r="BC80" s="101"/>
      <c r="BE80" s="66" t="s">
        <v>46</v>
      </c>
      <c r="BF80" s="67"/>
      <c r="BG80" s="112">
        <f aca="true" t="shared" si="179" ref="BG80:BP80">BG70-BG78</f>
        <v>-95670</v>
      </c>
      <c r="BH80" s="112">
        <f t="shared" si="179"/>
        <v>-95670</v>
      </c>
      <c r="BI80" s="112">
        <f t="shared" si="179"/>
        <v>111681.94999999995</v>
      </c>
      <c r="BJ80" s="112">
        <f t="shared" si="179"/>
        <v>111681.94999999995</v>
      </c>
      <c r="BK80" s="112">
        <f t="shared" si="179"/>
        <v>111681.94999999995</v>
      </c>
      <c r="BL80" s="112">
        <f t="shared" si="179"/>
        <v>111681.94999999995</v>
      </c>
      <c r="BM80" s="112">
        <f t="shared" si="179"/>
        <v>111681.94999999995</v>
      </c>
      <c r="BN80" s="112">
        <f t="shared" si="179"/>
        <v>111681.94999999995</v>
      </c>
      <c r="BO80" s="112">
        <f t="shared" si="179"/>
        <v>111681.94999999995</v>
      </c>
      <c r="BP80" s="112">
        <f t="shared" si="179"/>
        <v>111681.94999999995</v>
      </c>
      <c r="BQ80" s="101"/>
      <c r="BS80" s="66" t="s">
        <v>46</v>
      </c>
      <c r="BT80" s="67"/>
      <c r="BU80" s="112">
        <f aca="true" t="shared" si="180" ref="BU80:CD80">BU70-BU78</f>
        <v>-98061.74999999999</v>
      </c>
      <c r="BV80" s="112">
        <f t="shared" si="180"/>
        <v>-98061.74999999999</v>
      </c>
      <c r="BW80" s="112">
        <f t="shared" si="180"/>
        <v>107165.20000000001</v>
      </c>
      <c r="BX80" s="112">
        <f t="shared" si="180"/>
        <v>107165.20000000001</v>
      </c>
      <c r="BY80" s="112">
        <f t="shared" si="180"/>
        <v>107165.20000000001</v>
      </c>
      <c r="BZ80" s="112">
        <f t="shared" si="180"/>
        <v>107165.20000000001</v>
      </c>
      <c r="CA80" s="112">
        <f t="shared" si="180"/>
        <v>107165.20000000001</v>
      </c>
      <c r="CB80" s="112">
        <f t="shared" si="180"/>
        <v>107165.20000000001</v>
      </c>
      <c r="CC80" s="112">
        <f t="shared" si="180"/>
        <v>107165.20000000001</v>
      </c>
      <c r="CD80" s="112">
        <f t="shared" si="180"/>
        <v>107165.20000000001</v>
      </c>
      <c r="CE80" s="101"/>
      <c r="CG80" s="66" t="s">
        <v>46</v>
      </c>
      <c r="CH80" s="67"/>
      <c r="CI80" s="112">
        <f aca="true" t="shared" si="181" ref="CI80:CR80">CI70-CI78</f>
        <v>-100453.5</v>
      </c>
      <c r="CJ80" s="112">
        <f t="shared" si="181"/>
        <v>-100453.5</v>
      </c>
      <c r="CK80" s="112">
        <f t="shared" si="181"/>
        <v>102648.44999999995</v>
      </c>
      <c r="CL80" s="112">
        <f t="shared" si="181"/>
        <v>102648.44999999995</v>
      </c>
      <c r="CM80" s="112">
        <f t="shared" si="181"/>
        <v>102648.44999999995</v>
      </c>
      <c r="CN80" s="112">
        <f t="shared" si="181"/>
        <v>102648.44999999995</v>
      </c>
      <c r="CO80" s="112">
        <f t="shared" si="181"/>
        <v>102648.44999999995</v>
      </c>
      <c r="CP80" s="112">
        <f t="shared" si="181"/>
        <v>102648.44999999995</v>
      </c>
      <c r="CQ80" s="112">
        <f t="shared" si="181"/>
        <v>102648.44999999995</v>
      </c>
      <c r="CR80" s="112">
        <f t="shared" si="181"/>
        <v>102648.44999999995</v>
      </c>
      <c r="CS80" s="101"/>
      <c r="CU80" s="66" t="s">
        <v>46</v>
      </c>
      <c r="CV80" s="67"/>
      <c r="CW80" s="112">
        <f aca="true" t="shared" si="182" ref="CW80:DF80">CW70-CW78</f>
        <v>-102845.25</v>
      </c>
      <c r="CX80" s="112">
        <f t="shared" si="182"/>
        <v>-102845.25</v>
      </c>
      <c r="CY80" s="112">
        <f t="shared" si="182"/>
        <v>98131.69999999995</v>
      </c>
      <c r="CZ80" s="112">
        <f t="shared" si="182"/>
        <v>98131.69999999995</v>
      </c>
      <c r="DA80" s="112">
        <f t="shared" si="182"/>
        <v>98131.69999999995</v>
      </c>
      <c r="DB80" s="112">
        <f t="shared" si="182"/>
        <v>98131.69999999995</v>
      </c>
      <c r="DC80" s="112">
        <f t="shared" si="182"/>
        <v>98131.69999999995</v>
      </c>
      <c r="DD80" s="112">
        <f t="shared" si="182"/>
        <v>98131.69999999995</v>
      </c>
      <c r="DE80" s="112">
        <f t="shared" si="182"/>
        <v>98131.69999999995</v>
      </c>
      <c r="DF80" s="112">
        <f t="shared" si="182"/>
        <v>98131.69999999995</v>
      </c>
      <c r="DG80" s="101"/>
      <c r="DI80" s="66" t="s">
        <v>46</v>
      </c>
      <c r="DJ80" s="67"/>
      <c r="DK80" s="112">
        <f aca="true" t="shared" si="183" ref="DK80:DT80">DK70-DK78</f>
        <v>-105237.00000000001</v>
      </c>
      <c r="DL80" s="112">
        <f t="shared" si="183"/>
        <v>-105237.00000000001</v>
      </c>
      <c r="DM80" s="112">
        <f t="shared" si="183"/>
        <v>93614.94999999995</v>
      </c>
      <c r="DN80" s="112">
        <f t="shared" si="183"/>
        <v>93614.94999999995</v>
      </c>
      <c r="DO80" s="112">
        <f t="shared" si="183"/>
        <v>93614.94999999995</v>
      </c>
      <c r="DP80" s="112">
        <f t="shared" si="183"/>
        <v>93614.94999999995</v>
      </c>
      <c r="DQ80" s="112">
        <f t="shared" si="183"/>
        <v>93614.94999999995</v>
      </c>
      <c r="DR80" s="112">
        <f t="shared" si="183"/>
        <v>93614.94999999995</v>
      </c>
      <c r="DS80" s="112">
        <f t="shared" si="183"/>
        <v>93614.94999999995</v>
      </c>
      <c r="DT80" s="112">
        <f t="shared" si="183"/>
        <v>93614.94999999995</v>
      </c>
      <c r="DU80" s="101"/>
    </row>
    <row r="81" spans="1:125" ht="12.75">
      <c r="A81" s="63"/>
      <c r="B81" s="54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102"/>
      <c r="N81" s="37"/>
      <c r="O81" s="63"/>
      <c r="P81" s="54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102"/>
      <c r="AC81" s="63"/>
      <c r="AD81" s="54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102"/>
      <c r="AQ81" s="63"/>
      <c r="AR81" s="54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102"/>
      <c r="BE81" s="63"/>
      <c r="BF81" s="54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102"/>
      <c r="BS81" s="63"/>
      <c r="BT81" s="54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102"/>
      <c r="CG81" s="63"/>
      <c r="CH81" s="54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102"/>
      <c r="CU81" s="63"/>
      <c r="CV81" s="54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102"/>
      <c r="DI81" s="63"/>
      <c r="DJ81" s="54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102"/>
    </row>
    <row r="82" spans="1:125" ht="12.75">
      <c r="A82" s="106" t="s">
        <v>47</v>
      </c>
      <c r="B82" s="114"/>
      <c r="C82" s="108">
        <v>99363.9</v>
      </c>
      <c r="D82" s="108">
        <v>99363.9</v>
      </c>
      <c r="E82" s="108">
        <v>148418.025</v>
      </c>
      <c r="F82" s="108">
        <v>148418.025</v>
      </c>
      <c r="G82" s="108">
        <v>148418.025</v>
      </c>
      <c r="H82" s="108">
        <v>148418.025</v>
      </c>
      <c r="I82" s="108">
        <v>148418.025</v>
      </c>
      <c r="J82" s="108">
        <v>148418.025</v>
      </c>
      <c r="K82" s="108">
        <v>148418.025</v>
      </c>
      <c r="L82" s="108">
        <v>148418.025</v>
      </c>
      <c r="M82" s="105"/>
      <c r="N82" s="37"/>
      <c r="O82" s="106" t="s">
        <v>47</v>
      </c>
      <c r="P82" s="114"/>
      <c r="Q82" s="108">
        <v>99363.9</v>
      </c>
      <c r="R82" s="108">
        <v>99363.9</v>
      </c>
      <c r="S82" s="108">
        <v>148418.025</v>
      </c>
      <c r="T82" s="108">
        <v>148418.025</v>
      </c>
      <c r="U82" s="108">
        <v>148418.025</v>
      </c>
      <c r="V82" s="108">
        <v>148418.025</v>
      </c>
      <c r="W82" s="108">
        <v>148418.025</v>
      </c>
      <c r="X82" s="108">
        <v>148418.025</v>
      </c>
      <c r="Y82" s="108">
        <v>148418.025</v>
      </c>
      <c r="Z82" s="108">
        <v>148418.025</v>
      </c>
      <c r="AA82" s="105"/>
      <c r="AC82" s="106" t="s">
        <v>47</v>
      </c>
      <c r="AD82" s="114"/>
      <c r="AE82" s="108">
        <v>99363.9</v>
      </c>
      <c r="AF82" s="108">
        <v>99363.9</v>
      </c>
      <c r="AG82" s="108">
        <v>148418.025</v>
      </c>
      <c r="AH82" s="108">
        <v>148418.025</v>
      </c>
      <c r="AI82" s="108">
        <v>148418.025</v>
      </c>
      <c r="AJ82" s="108">
        <v>148418.025</v>
      </c>
      <c r="AK82" s="108">
        <v>148418.025</v>
      </c>
      <c r="AL82" s="108">
        <v>148418.025</v>
      </c>
      <c r="AM82" s="108">
        <v>148418.025</v>
      </c>
      <c r="AN82" s="108">
        <v>148418.025</v>
      </c>
      <c r="AO82" s="105"/>
      <c r="AQ82" s="106" t="s">
        <v>47</v>
      </c>
      <c r="AR82" s="114"/>
      <c r="AS82" s="108">
        <v>99363.9</v>
      </c>
      <c r="AT82" s="108">
        <v>99363.9</v>
      </c>
      <c r="AU82" s="108">
        <v>148418.025</v>
      </c>
      <c r="AV82" s="108">
        <v>148418.025</v>
      </c>
      <c r="AW82" s="108">
        <v>148418.025</v>
      </c>
      <c r="AX82" s="108">
        <v>148418.025</v>
      </c>
      <c r="AY82" s="108">
        <v>148418.025</v>
      </c>
      <c r="AZ82" s="108">
        <v>148418.025</v>
      </c>
      <c r="BA82" s="108">
        <v>148418.025</v>
      </c>
      <c r="BB82" s="108">
        <v>148418.025</v>
      </c>
      <c r="BC82" s="105"/>
      <c r="BE82" s="106" t="s">
        <v>47</v>
      </c>
      <c r="BF82" s="114"/>
      <c r="BG82" s="108">
        <v>99363.9</v>
      </c>
      <c r="BH82" s="108">
        <v>99363.9</v>
      </c>
      <c r="BI82" s="108">
        <v>148418.025</v>
      </c>
      <c r="BJ82" s="108">
        <v>148418.025</v>
      </c>
      <c r="BK82" s="108">
        <v>148418.025</v>
      </c>
      <c r="BL82" s="108">
        <v>148418.025</v>
      </c>
      <c r="BM82" s="108">
        <v>148418.025</v>
      </c>
      <c r="BN82" s="108">
        <v>148418.025</v>
      </c>
      <c r="BO82" s="108">
        <v>148418.025</v>
      </c>
      <c r="BP82" s="108">
        <v>148418.025</v>
      </c>
      <c r="BQ82" s="105"/>
      <c r="BS82" s="106" t="s">
        <v>47</v>
      </c>
      <c r="BT82" s="114"/>
      <c r="BU82" s="108">
        <v>99363.9</v>
      </c>
      <c r="BV82" s="108">
        <v>99363.9</v>
      </c>
      <c r="BW82" s="108">
        <v>148418.025</v>
      </c>
      <c r="BX82" s="108">
        <v>148418.025</v>
      </c>
      <c r="BY82" s="108">
        <v>148418.025</v>
      </c>
      <c r="BZ82" s="108">
        <v>148418.025</v>
      </c>
      <c r="CA82" s="108">
        <v>148418.025</v>
      </c>
      <c r="CB82" s="108">
        <v>148418.025</v>
      </c>
      <c r="CC82" s="108">
        <v>148418.025</v>
      </c>
      <c r="CD82" s="108">
        <v>148418.025</v>
      </c>
      <c r="CE82" s="105"/>
      <c r="CG82" s="106" t="s">
        <v>47</v>
      </c>
      <c r="CH82" s="114"/>
      <c r="CI82" s="108">
        <v>99363.9</v>
      </c>
      <c r="CJ82" s="108">
        <v>99363.9</v>
      </c>
      <c r="CK82" s="108">
        <v>148418.025</v>
      </c>
      <c r="CL82" s="108">
        <v>148418.025</v>
      </c>
      <c r="CM82" s="108">
        <v>148418.025</v>
      </c>
      <c r="CN82" s="108">
        <v>148418.025</v>
      </c>
      <c r="CO82" s="108">
        <v>148418.025</v>
      </c>
      <c r="CP82" s="108">
        <v>148418.025</v>
      </c>
      <c r="CQ82" s="108">
        <v>148418.025</v>
      </c>
      <c r="CR82" s="108">
        <v>148418.025</v>
      </c>
      <c r="CS82" s="105"/>
      <c r="CU82" s="106" t="s">
        <v>47</v>
      </c>
      <c r="CV82" s="114"/>
      <c r="CW82" s="108">
        <v>99363.9</v>
      </c>
      <c r="CX82" s="108">
        <v>99363.9</v>
      </c>
      <c r="CY82" s="108">
        <v>148418.025</v>
      </c>
      <c r="CZ82" s="108">
        <v>148418.025</v>
      </c>
      <c r="DA82" s="108">
        <v>148418.025</v>
      </c>
      <c r="DB82" s="108">
        <v>148418.025</v>
      </c>
      <c r="DC82" s="108">
        <v>148418.025</v>
      </c>
      <c r="DD82" s="108">
        <v>148418.025</v>
      </c>
      <c r="DE82" s="108">
        <v>148418.025</v>
      </c>
      <c r="DF82" s="108">
        <v>148418.025</v>
      </c>
      <c r="DG82" s="105"/>
      <c r="DI82" s="106" t="s">
        <v>47</v>
      </c>
      <c r="DJ82" s="114"/>
      <c r="DK82" s="108">
        <v>99363.9</v>
      </c>
      <c r="DL82" s="108">
        <v>99363.9</v>
      </c>
      <c r="DM82" s="108">
        <v>148418.025</v>
      </c>
      <c r="DN82" s="108">
        <v>148418.025</v>
      </c>
      <c r="DO82" s="108">
        <v>148418.025</v>
      </c>
      <c r="DP82" s="108">
        <v>148418.025</v>
      </c>
      <c r="DQ82" s="108">
        <v>148418.025</v>
      </c>
      <c r="DR82" s="108">
        <v>148418.025</v>
      </c>
      <c r="DS82" s="108">
        <v>148418.025</v>
      </c>
      <c r="DT82" s="108">
        <v>148418.025</v>
      </c>
      <c r="DU82" s="105"/>
    </row>
    <row r="83" spans="1:125" ht="12.75">
      <c r="A83" s="63"/>
      <c r="B83" s="54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102"/>
      <c r="N83" s="37"/>
      <c r="O83" s="63"/>
      <c r="P83" s="54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102"/>
      <c r="AC83" s="63"/>
      <c r="AD83" s="54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102"/>
      <c r="AQ83" s="63"/>
      <c r="AR83" s="54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102"/>
      <c r="BE83" s="63"/>
      <c r="BF83" s="54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102"/>
      <c r="BS83" s="63"/>
      <c r="BT83" s="54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102"/>
      <c r="CG83" s="63"/>
      <c r="CH83" s="54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102"/>
      <c r="CU83" s="63"/>
      <c r="CV83" s="54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102"/>
      <c r="DI83" s="63"/>
      <c r="DJ83" s="54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102"/>
    </row>
    <row r="84" spans="1:125" ht="12.75">
      <c r="A84" s="66" t="s">
        <v>48</v>
      </c>
      <c r="B84" s="67"/>
      <c r="C84" s="112">
        <f aca="true" t="shared" si="184" ref="C84:L84">C80-C82</f>
        <v>-185466.9</v>
      </c>
      <c r="D84" s="112">
        <f t="shared" si="184"/>
        <v>-185466.9</v>
      </c>
      <c r="E84" s="112">
        <f t="shared" si="184"/>
        <v>-18669.07500000004</v>
      </c>
      <c r="F84" s="112">
        <f t="shared" si="184"/>
        <v>-18669.07500000004</v>
      </c>
      <c r="G84" s="112">
        <f t="shared" si="184"/>
        <v>-18669.07500000004</v>
      </c>
      <c r="H84" s="112">
        <f t="shared" si="184"/>
        <v>-18669.07500000004</v>
      </c>
      <c r="I84" s="112">
        <f t="shared" si="184"/>
        <v>-18669.07500000004</v>
      </c>
      <c r="J84" s="112">
        <f t="shared" si="184"/>
        <v>-18669.07500000004</v>
      </c>
      <c r="K84" s="112">
        <f t="shared" si="184"/>
        <v>-18669.07500000004</v>
      </c>
      <c r="L84" s="112">
        <f t="shared" si="184"/>
        <v>-18669.07500000004</v>
      </c>
      <c r="M84" s="101"/>
      <c r="N84" s="37"/>
      <c r="O84" s="66" t="s">
        <v>48</v>
      </c>
      <c r="P84" s="67"/>
      <c r="Q84" s="112">
        <f aca="true" t="shared" si="185" ref="Q84:Z84">Q80-Q82</f>
        <v>-187858.65</v>
      </c>
      <c r="R84" s="112">
        <f t="shared" si="185"/>
        <v>-187858.65</v>
      </c>
      <c r="S84" s="112">
        <f t="shared" si="185"/>
        <v>-23185.82500000004</v>
      </c>
      <c r="T84" s="112">
        <f t="shared" si="185"/>
        <v>-23185.82500000004</v>
      </c>
      <c r="U84" s="112">
        <f t="shared" si="185"/>
        <v>-23185.82500000004</v>
      </c>
      <c r="V84" s="112">
        <f t="shared" si="185"/>
        <v>-23185.82500000004</v>
      </c>
      <c r="W84" s="112">
        <f t="shared" si="185"/>
        <v>-23185.82500000004</v>
      </c>
      <c r="X84" s="112">
        <f t="shared" si="185"/>
        <v>-23185.82500000004</v>
      </c>
      <c r="Y84" s="112">
        <f t="shared" si="185"/>
        <v>-23185.82500000004</v>
      </c>
      <c r="Z84" s="112">
        <f t="shared" si="185"/>
        <v>-23185.82500000004</v>
      </c>
      <c r="AA84" s="101"/>
      <c r="AC84" s="66" t="s">
        <v>48</v>
      </c>
      <c r="AD84" s="67"/>
      <c r="AE84" s="112">
        <f aca="true" t="shared" si="186" ref="AE84:AN84">AE80-AE82</f>
        <v>-190250.4</v>
      </c>
      <c r="AF84" s="112">
        <f t="shared" si="186"/>
        <v>-190250.4</v>
      </c>
      <c r="AG84" s="112">
        <f t="shared" si="186"/>
        <v>-27702.57500000004</v>
      </c>
      <c r="AH84" s="112">
        <f t="shared" si="186"/>
        <v>-27702.57500000004</v>
      </c>
      <c r="AI84" s="112">
        <f t="shared" si="186"/>
        <v>-27702.57500000004</v>
      </c>
      <c r="AJ84" s="112">
        <f t="shared" si="186"/>
        <v>-27702.57500000004</v>
      </c>
      <c r="AK84" s="112">
        <f t="shared" si="186"/>
        <v>-27702.57500000004</v>
      </c>
      <c r="AL84" s="112">
        <f t="shared" si="186"/>
        <v>-27702.57500000004</v>
      </c>
      <c r="AM84" s="112">
        <f t="shared" si="186"/>
        <v>-27702.57500000004</v>
      </c>
      <c r="AN84" s="112">
        <f t="shared" si="186"/>
        <v>-27702.57500000004</v>
      </c>
      <c r="AO84" s="101"/>
      <c r="AQ84" s="66" t="s">
        <v>48</v>
      </c>
      <c r="AR84" s="67"/>
      <c r="AS84" s="112">
        <f aca="true" t="shared" si="187" ref="AS84:BB84">AS80-AS82</f>
        <v>-192642.15</v>
      </c>
      <c r="AT84" s="112">
        <f t="shared" si="187"/>
        <v>-192642.15</v>
      </c>
      <c r="AU84" s="112">
        <f t="shared" si="187"/>
        <v>-32219.32500000004</v>
      </c>
      <c r="AV84" s="112">
        <f t="shared" si="187"/>
        <v>-32219.32500000004</v>
      </c>
      <c r="AW84" s="112">
        <f t="shared" si="187"/>
        <v>-32219.32500000004</v>
      </c>
      <c r="AX84" s="112">
        <f t="shared" si="187"/>
        <v>-32219.32500000004</v>
      </c>
      <c r="AY84" s="112">
        <f t="shared" si="187"/>
        <v>-32219.32500000004</v>
      </c>
      <c r="AZ84" s="112">
        <f t="shared" si="187"/>
        <v>-32219.32500000004</v>
      </c>
      <c r="BA84" s="112">
        <f t="shared" si="187"/>
        <v>-32219.32500000004</v>
      </c>
      <c r="BB84" s="112">
        <f t="shared" si="187"/>
        <v>-32219.32500000004</v>
      </c>
      <c r="BC84" s="101"/>
      <c r="BE84" s="66" t="s">
        <v>48</v>
      </c>
      <c r="BF84" s="67"/>
      <c r="BG84" s="112">
        <f aca="true" t="shared" si="188" ref="BG84:BP84">BG80-BG82</f>
        <v>-195033.9</v>
      </c>
      <c r="BH84" s="112">
        <f t="shared" si="188"/>
        <v>-195033.9</v>
      </c>
      <c r="BI84" s="112">
        <f t="shared" si="188"/>
        <v>-36736.07500000004</v>
      </c>
      <c r="BJ84" s="112">
        <f t="shared" si="188"/>
        <v>-36736.07500000004</v>
      </c>
      <c r="BK84" s="112">
        <f t="shared" si="188"/>
        <v>-36736.07500000004</v>
      </c>
      <c r="BL84" s="112">
        <f t="shared" si="188"/>
        <v>-36736.07500000004</v>
      </c>
      <c r="BM84" s="112">
        <f t="shared" si="188"/>
        <v>-36736.07500000004</v>
      </c>
      <c r="BN84" s="112">
        <f t="shared" si="188"/>
        <v>-36736.07500000004</v>
      </c>
      <c r="BO84" s="112">
        <f t="shared" si="188"/>
        <v>-36736.07500000004</v>
      </c>
      <c r="BP84" s="112">
        <f t="shared" si="188"/>
        <v>-36736.07500000004</v>
      </c>
      <c r="BQ84" s="101"/>
      <c r="BS84" s="66" t="s">
        <v>48</v>
      </c>
      <c r="BT84" s="67"/>
      <c r="BU84" s="112">
        <f aca="true" t="shared" si="189" ref="BU84:CD84">BU80-BU82</f>
        <v>-197425.64999999997</v>
      </c>
      <c r="BV84" s="112">
        <f t="shared" si="189"/>
        <v>-197425.64999999997</v>
      </c>
      <c r="BW84" s="112">
        <f t="shared" si="189"/>
        <v>-41252.82499999998</v>
      </c>
      <c r="BX84" s="112">
        <f t="shared" si="189"/>
        <v>-41252.82499999998</v>
      </c>
      <c r="BY84" s="112">
        <f t="shared" si="189"/>
        <v>-41252.82499999998</v>
      </c>
      <c r="BZ84" s="112">
        <f t="shared" si="189"/>
        <v>-41252.82499999998</v>
      </c>
      <c r="CA84" s="112">
        <f t="shared" si="189"/>
        <v>-41252.82499999998</v>
      </c>
      <c r="CB84" s="112">
        <f t="shared" si="189"/>
        <v>-41252.82499999998</v>
      </c>
      <c r="CC84" s="112">
        <f t="shared" si="189"/>
        <v>-41252.82499999998</v>
      </c>
      <c r="CD84" s="112">
        <f t="shared" si="189"/>
        <v>-41252.82499999998</v>
      </c>
      <c r="CE84" s="101"/>
      <c r="CG84" s="66" t="s">
        <v>48</v>
      </c>
      <c r="CH84" s="67"/>
      <c r="CI84" s="112">
        <f aca="true" t="shared" si="190" ref="CI84:CR84">CI80-CI82</f>
        <v>-199817.4</v>
      </c>
      <c r="CJ84" s="112">
        <f t="shared" si="190"/>
        <v>-199817.4</v>
      </c>
      <c r="CK84" s="112">
        <f t="shared" si="190"/>
        <v>-45769.57500000004</v>
      </c>
      <c r="CL84" s="112">
        <f t="shared" si="190"/>
        <v>-45769.57500000004</v>
      </c>
      <c r="CM84" s="112">
        <f t="shared" si="190"/>
        <v>-45769.57500000004</v>
      </c>
      <c r="CN84" s="112">
        <f t="shared" si="190"/>
        <v>-45769.57500000004</v>
      </c>
      <c r="CO84" s="112">
        <f t="shared" si="190"/>
        <v>-45769.57500000004</v>
      </c>
      <c r="CP84" s="112">
        <f t="shared" si="190"/>
        <v>-45769.57500000004</v>
      </c>
      <c r="CQ84" s="112">
        <f t="shared" si="190"/>
        <v>-45769.57500000004</v>
      </c>
      <c r="CR84" s="112">
        <f t="shared" si="190"/>
        <v>-45769.57500000004</v>
      </c>
      <c r="CS84" s="101"/>
      <c r="CU84" s="66" t="s">
        <v>48</v>
      </c>
      <c r="CV84" s="67"/>
      <c r="CW84" s="112">
        <f aca="true" t="shared" si="191" ref="CW84:DF84">CW80-CW82</f>
        <v>-202209.15</v>
      </c>
      <c r="CX84" s="112">
        <f t="shared" si="191"/>
        <v>-202209.15</v>
      </c>
      <c r="CY84" s="112">
        <f t="shared" si="191"/>
        <v>-50286.32500000004</v>
      </c>
      <c r="CZ84" s="112">
        <f t="shared" si="191"/>
        <v>-50286.32500000004</v>
      </c>
      <c r="DA84" s="112">
        <f t="shared" si="191"/>
        <v>-50286.32500000004</v>
      </c>
      <c r="DB84" s="112">
        <f t="shared" si="191"/>
        <v>-50286.32500000004</v>
      </c>
      <c r="DC84" s="112">
        <f t="shared" si="191"/>
        <v>-50286.32500000004</v>
      </c>
      <c r="DD84" s="112">
        <f t="shared" si="191"/>
        <v>-50286.32500000004</v>
      </c>
      <c r="DE84" s="112">
        <f t="shared" si="191"/>
        <v>-50286.32500000004</v>
      </c>
      <c r="DF84" s="112">
        <f t="shared" si="191"/>
        <v>-50286.32500000004</v>
      </c>
      <c r="DG84" s="101"/>
      <c r="DI84" s="66" t="s">
        <v>48</v>
      </c>
      <c r="DJ84" s="67"/>
      <c r="DK84" s="112">
        <f aca="true" t="shared" si="192" ref="DK84:DT84">DK80-DK82</f>
        <v>-204600.90000000002</v>
      </c>
      <c r="DL84" s="112">
        <f t="shared" si="192"/>
        <v>-204600.90000000002</v>
      </c>
      <c r="DM84" s="112">
        <f t="shared" si="192"/>
        <v>-54803.07500000004</v>
      </c>
      <c r="DN84" s="112">
        <f t="shared" si="192"/>
        <v>-54803.07500000004</v>
      </c>
      <c r="DO84" s="112">
        <f t="shared" si="192"/>
        <v>-54803.07500000004</v>
      </c>
      <c r="DP84" s="112">
        <f t="shared" si="192"/>
        <v>-54803.07500000004</v>
      </c>
      <c r="DQ84" s="112">
        <f t="shared" si="192"/>
        <v>-54803.07500000004</v>
      </c>
      <c r="DR84" s="112">
        <f t="shared" si="192"/>
        <v>-54803.07500000004</v>
      </c>
      <c r="DS84" s="112">
        <f t="shared" si="192"/>
        <v>-54803.07500000004</v>
      </c>
      <c r="DT84" s="112">
        <f t="shared" si="192"/>
        <v>-54803.07500000004</v>
      </c>
      <c r="DU84" s="101"/>
    </row>
    <row r="85" spans="1:125" ht="12.75">
      <c r="A85" s="63"/>
      <c r="B85" s="54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102"/>
      <c r="N85" s="37"/>
      <c r="O85" s="63"/>
      <c r="P85" s="54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102"/>
      <c r="AC85" s="63"/>
      <c r="AD85" s="54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102"/>
      <c r="AQ85" s="63"/>
      <c r="AR85" s="54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102"/>
      <c r="BE85" s="63"/>
      <c r="BF85" s="54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102"/>
      <c r="BS85" s="63"/>
      <c r="BT85" s="54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102"/>
      <c r="CG85" s="63"/>
      <c r="CH85" s="54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102"/>
      <c r="CU85" s="63"/>
      <c r="CV85" s="54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102"/>
      <c r="DI85" s="63"/>
      <c r="DJ85" s="54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102"/>
    </row>
    <row r="86" spans="1:125" ht="12.75">
      <c r="A86" s="115" t="s">
        <v>49</v>
      </c>
      <c r="B86" s="114"/>
      <c r="C86">
        <v>0</v>
      </c>
      <c r="D86" s="116">
        <f aca="true" t="shared" si="193" ref="D86:L86">C86</f>
        <v>0</v>
      </c>
      <c r="E86" s="116">
        <f t="shared" si="193"/>
        <v>0</v>
      </c>
      <c r="F86" s="116">
        <f t="shared" si="193"/>
        <v>0</v>
      </c>
      <c r="G86" s="116">
        <f t="shared" si="193"/>
        <v>0</v>
      </c>
      <c r="H86" s="116">
        <f t="shared" si="193"/>
        <v>0</v>
      </c>
      <c r="I86" s="116">
        <f t="shared" si="193"/>
        <v>0</v>
      </c>
      <c r="J86" s="116">
        <f t="shared" si="193"/>
        <v>0</v>
      </c>
      <c r="K86" s="116">
        <f t="shared" si="193"/>
        <v>0</v>
      </c>
      <c r="L86" s="116">
        <f t="shared" si="193"/>
        <v>0</v>
      </c>
      <c r="M86" s="105"/>
      <c r="N86" s="37"/>
      <c r="O86" s="115" t="s">
        <v>49</v>
      </c>
      <c r="P86" s="114"/>
      <c r="Q86">
        <v>0</v>
      </c>
      <c r="R86" s="116">
        <f aca="true" t="shared" si="194" ref="R86:Z86">Q86</f>
        <v>0</v>
      </c>
      <c r="S86" s="116">
        <f t="shared" si="194"/>
        <v>0</v>
      </c>
      <c r="T86" s="116">
        <f t="shared" si="194"/>
        <v>0</v>
      </c>
      <c r="U86" s="116">
        <f t="shared" si="194"/>
        <v>0</v>
      </c>
      <c r="V86" s="116">
        <f t="shared" si="194"/>
        <v>0</v>
      </c>
      <c r="W86" s="116">
        <f t="shared" si="194"/>
        <v>0</v>
      </c>
      <c r="X86" s="116">
        <f t="shared" si="194"/>
        <v>0</v>
      </c>
      <c r="Y86" s="116">
        <f t="shared" si="194"/>
        <v>0</v>
      </c>
      <c r="Z86" s="116">
        <f t="shared" si="194"/>
        <v>0</v>
      </c>
      <c r="AA86" s="105"/>
      <c r="AC86" s="115" t="s">
        <v>49</v>
      </c>
      <c r="AD86" s="114"/>
      <c r="AE86">
        <v>0</v>
      </c>
      <c r="AF86" s="116">
        <f aca="true" t="shared" si="195" ref="AF86:AN86">AE86</f>
        <v>0</v>
      </c>
      <c r="AG86" s="116">
        <f t="shared" si="195"/>
        <v>0</v>
      </c>
      <c r="AH86" s="116">
        <f t="shared" si="195"/>
        <v>0</v>
      </c>
      <c r="AI86" s="116">
        <f t="shared" si="195"/>
        <v>0</v>
      </c>
      <c r="AJ86" s="116">
        <f t="shared" si="195"/>
        <v>0</v>
      </c>
      <c r="AK86" s="116">
        <f t="shared" si="195"/>
        <v>0</v>
      </c>
      <c r="AL86" s="116">
        <f t="shared" si="195"/>
        <v>0</v>
      </c>
      <c r="AM86" s="116">
        <f t="shared" si="195"/>
        <v>0</v>
      </c>
      <c r="AN86" s="116">
        <f t="shared" si="195"/>
        <v>0</v>
      </c>
      <c r="AO86" s="105"/>
      <c r="AQ86" s="115" t="s">
        <v>49</v>
      </c>
      <c r="AR86" s="114"/>
      <c r="AS86">
        <v>0</v>
      </c>
      <c r="AT86" s="116">
        <f aca="true" t="shared" si="196" ref="AT86:BB86">AS86</f>
        <v>0</v>
      </c>
      <c r="AU86" s="116">
        <f t="shared" si="196"/>
        <v>0</v>
      </c>
      <c r="AV86" s="116">
        <f t="shared" si="196"/>
        <v>0</v>
      </c>
      <c r="AW86" s="116">
        <f t="shared" si="196"/>
        <v>0</v>
      </c>
      <c r="AX86" s="116">
        <f t="shared" si="196"/>
        <v>0</v>
      </c>
      <c r="AY86" s="116">
        <f t="shared" si="196"/>
        <v>0</v>
      </c>
      <c r="AZ86" s="116">
        <f t="shared" si="196"/>
        <v>0</v>
      </c>
      <c r="BA86" s="116">
        <f t="shared" si="196"/>
        <v>0</v>
      </c>
      <c r="BB86" s="116">
        <f t="shared" si="196"/>
        <v>0</v>
      </c>
      <c r="BC86" s="105"/>
      <c r="BE86" s="115" t="s">
        <v>49</v>
      </c>
      <c r="BF86" s="114"/>
      <c r="BG86">
        <v>0</v>
      </c>
      <c r="BH86" s="116">
        <f aca="true" t="shared" si="197" ref="BH86:BP86">BG86</f>
        <v>0</v>
      </c>
      <c r="BI86" s="116">
        <f t="shared" si="197"/>
        <v>0</v>
      </c>
      <c r="BJ86" s="116">
        <f t="shared" si="197"/>
        <v>0</v>
      </c>
      <c r="BK86" s="116">
        <f t="shared" si="197"/>
        <v>0</v>
      </c>
      <c r="BL86" s="116">
        <f t="shared" si="197"/>
        <v>0</v>
      </c>
      <c r="BM86" s="116">
        <f t="shared" si="197"/>
        <v>0</v>
      </c>
      <c r="BN86" s="116">
        <f t="shared" si="197"/>
        <v>0</v>
      </c>
      <c r="BO86" s="116">
        <f t="shared" si="197"/>
        <v>0</v>
      </c>
      <c r="BP86" s="116">
        <f t="shared" si="197"/>
        <v>0</v>
      </c>
      <c r="BQ86" s="105"/>
      <c r="BS86" s="115" t="s">
        <v>49</v>
      </c>
      <c r="BT86" s="114"/>
      <c r="BU86">
        <v>0</v>
      </c>
      <c r="BV86" s="116">
        <f aca="true" t="shared" si="198" ref="BV86:CD86">BU86</f>
        <v>0</v>
      </c>
      <c r="BW86" s="116">
        <f t="shared" si="198"/>
        <v>0</v>
      </c>
      <c r="BX86" s="116">
        <f t="shared" si="198"/>
        <v>0</v>
      </c>
      <c r="BY86" s="116">
        <f t="shared" si="198"/>
        <v>0</v>
      </c>
      <c r="BZ86" s="116">
        <f t="shared" si="198"/>
        <v>0</v>
      </c>
      <c r="CA86" s="116">
        <f t="shared" si="198"/>
        <v>0</v>
      </c>
      <c r="CB86" s="116">
        <f t="shared" si="198"/>
        <v>0</v>
      </c>
      <c r="CC86" s="116">
        <f t="shared" si="198"/>
        <v>0</v>
      </c>
      <c r="CD86" s="116">
        <f t="shared" si="198"/>
        <v>0</v>
      </c>
      <c r="CE86" s="105"/>
      <c r="CG86" s="115" t="s">
        <v>49</v>
      </c>
      <c r="CH86" s="114"/>
      <c r="CI86">
        <v>0</v>
      </c>
      <c r="CJ86" s="116">
        <f aca="true" t="shared" si="199" ref="CJ86:CR86">CI86</f>
        <v>0</v>
      </c>
      <c r="CK86" s="116">
        <f t="shared" si="199"/>
        <v>0</v>
      </c>
      <c r="CL86" s="116">
        <f t="shared" si="199"/>
        <v>0</v>
      </c>
      <c r="CM86" s="116">
        <f t="shared" si="199"/>
        <v>0</v>
      </c>
      <c r="CN86" s="116">
        <f t="shared" si="199"/>
        <v>0</v>
      </c>
      <c r="CO86" s="116">
        <f t="shared" si="199"/>
        <v>0</v>
      </c>
      <c r="CP86" s="116">
        <f t="shared" si="199"/>
        <v>0</v>
      </c>
      <c r="CQ86" s="116">
        <f t="shared" si="199"/>
        <v>0</v>
      </c>
      <c r="CR86" s="116">
        <f t="shared" si="199"/>
        <v>0</v>
      </c>
      <c r="CS86" s="105"/>
      <c r="CU86" s="115" t="s">
        <v>49</v>
      </c>
      <c r="CV86" s="114"/>
      <c r="CW86">
        <v>0</v>
      </c>
      <c r="CX86" s="116">
        <f aca="true" t="shared" si="200" ref="CX86:DF86">CW86</f>
        <v>0</v>
      </c>
      <c r="CY86" s="116">
        <f t="shared" si="200"/>
        <v>0</v>
      </c>
      <c r="CZ86" s="116">
        <f t="shared" si="200"/>
        <v>0</v>
      </c>
      <c r="DA86" s="116">
        <f t="shared" si="200"/>
        <v>0</v>
      </c>
      <c r="DB86" s="116">
        <f t="shared" si="200"/>
        <v>0</v>
      </c>
      <c r="DC86" s="116">
        <f t="shared" si="200"/>
        <v>0</v>
      </c>
      <c r="DD86" s="116">
        <f t="shared" si="200"/>
        <v>0</v>
      </c>
      <c r="DE86" s="116">
        <f t="shared" si="200"/>
        <v>0</v>
      </c>
      <c r="DF86" s="116">
        <f t="shared" si="200"/>
        <v>0</v>
      </c>
      <c r="DG86" s="105"/>
      <c r="DI86" s="115" t="s">
        <v>49</v>
      </c>
      <c r="DJ86" s="114"/>
      <c r="DK86">
        <v>0</v>
      </c>
      <c r="DL86" s="116">
        <f aca="true" t="shared" si="201" ref="DL86:DT86">DK86</f>
        <v>0</v>
      </c>
      <c r="DM86" s="116">
        <f t="shared" si="201"/>
        <v>0</v>
      </c>
      <c r="DN86" s="116">
        <f t="shared" si="201"/>
        <v>0</v>
      </c>
      <c r="DO86" s="116">
        <f t="shared" si="201"/>
        <v>0</v>
      </c>
      <c r="DP86" s="116">
        <f t="shared" si="201"/>
        <v>0</v>
      </c>
      <c r="DQ86" s="116">
        <f t="shared" si="201"/>
        <v>0</v>
      </c>
      <c r="DR86" s="116">
        <f t="shared" si="201"/>
        <v>0</v>
      </c>
      <c r="DS86" s="116">
        <f t="shared" si="201"/>
        <v>0</v>
      </c>
      <c r="DT86" s="116">
        <f t="shared" si="201"/>
        <v>0</v>
      </c>
      <c r="DU86" s="105"/>
    </row>
    <row r="87" spans="1:125" ht="12.75">
      <c r="A87" s="63"/>
      <c r="B87" s="54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102"/>
      <c r="N87" s="37"/>
      <c r="O87" s="63"/>
      <c r="P87" s="54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102"/>
      <c r="AC87" s="63"/>
      <c r="AD87" s="54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102"/>
      <c r="AQ87" s="63"/>
      <c r="AR87" s="54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102"/>
      <c r="BE87" s="63"/>
      <c r="BF87" s="54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102"/>
      <c r="BS87" s="63"/>
      <c r="BT87" s="54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102"/>
      <c r="CG87" s="63"/>
      <c r="CH87" s="54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102"/>
      <c r="CU87" s="63"/>
      <c r="CV87" s="54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102"/>
      <c r="DI87" s="63"/>
      <c r="DJ87" s="54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102"/>
    </row>
    <row r="88" spans="1:125" ht="12.75">
      <c r="A88" s="66" t="s">
        <v>50</v>
      </c>
      <c r="B88" s="67"/>
      <c r="C88" s="112">
        <f aca="true" t="shared" si="202" ref="C88:L88">C84-C86</f>
        <v>-185466.9</v>
      </c>
      <c r="D88" s="112">
        <f t="shared" si="202"/>
        <v>-185466.9</v>
      </c>
      <c r="E88" s="112">
        <f t="shared" si="202"/>
        <v>-18669.07500000004</v>
      </c>
      <c r="F88" s="112">
        <f t="shared" si="202"/>
        <v>-18669.07500000004</v>
      </c>
      <c r="G88" s="112">
        <f t="shared" si="202"/>
        <v>-18669.07500000004</v>
      </c>
      <c r="H88" s="112">
        <f t="shared" si="202"/>
        <v>-18669.07500000004</v>
      </c>
      <c r="I88" s="112">
        <f t="shared" si="202"/>
        <v>-18669.07500000004</v>
      </c>
      <c r="J88" s="112">
        <f t="shared" si="202"/>
        <v>-18669.07500000004</v>
      </c>
      <c r="K88" s="112">
        <f t="shared" si="202"/>
        <v>-18669.07500000004</v>
      </c>
      <c r="L88" s="112">
        <f t="shared" si="202"/>
        <v>-18669.07500000004</v>
      </c>
      <c r="M88" s="101"/>
      <c r="N88" s="37"/>
      <c r="O88" s="66" t="s">
        <v>50</v>
      </c>
      <c r="P88" s="67"/>
      <c r="Q88" s="112">
        <f aca="true" t="shared" si="203" ref="Q88:Z88">Q84-Q86</f>
        <v>-187858.65</v>
      </c>
      <c r="R88" s="112">
        <f t="shared" si="203"/>
        <v>-187858.65</v>
      </c>
      <c r="S88" s="112">
        <f t="shared" si="203"/>
        <v>-23185.82500000004</v>
      </c>
      <c r="T88" s="112">
        <f t="shared" si="203"/>
        <v>-23185.82500000004</v>
      </c>
      <c r="U88" s="112">
        <f t="shared" si="203"/>
        <v>-23185.82500000004</v>
      </c>
      <c r="V88" s="112">
        <f t="shared" si="203"/>
        <v>-23185.82500000004</v>
      </c>
      <c r="W88" s="112">
        <f t="shared" si="203"/>
        <v>-23185.82500000004</v>
      </c>
      <c r="X88" s="112">
        <f t="shared" si="203"/>
        <v>-23185.82500000004</v>
      </c>
      <c r="Y88" s="112">
        <f t="shared" si="203"/>
        <v>-23185.82500000004</v>
      </c>
      <c r="Z88" s="112">
        <f t="shared" si="203"/>
        <v>-23185.82500000004</v>
      </c>
      <c r="AA88" s="101"/>
      <c r="AC88" s="66" t="s">
        <v>50</v>
      </c>
      <c r="AD88" s="67"/>
      <c r="AE88" s="112">
        <f aca="true" t="shared" si="204" ref="AE88:AN88">AE84-AE86</f>
        <v>-190250.4</v>
      </c>
      <c r="AF88" s="112">
        <f t="shared" si="204"/>
        <v>-190250.4</v>
      </c>
      <c r="AG88" s="112">
        <f t="shared" si="204"/>
        <v>-27702.57500000004</v>
      </c>
      <c r="AH88" s="112">
        <f t="shared" si="204"/>
        <v>-27702.57500000004</v>
      </c>
      <c r="AI88" s="112">
        <f t="shared" si="204"/>
        <v>-27702.57500000004</v>
      </c>
      <c r="AJ88" s="112">
        <f t="shared" si="204"/>
        <v>-27702.57500000004</v>
      </c>
      <c r="AK88" s="112">
        <f t="shared" si="204"/>
        <v>-27702.57500000004</v>
      </c>
      <c r="AL88" s="112">
        <f t="shared" si="204"/>
        <v>-27702.57500000004</v>
      </c>
      <c r="AM88" s="112">
        <f t="shared" si="204"/>
        <v>-27702.57500000004</v>
      </c>
      <c r="AN88" s="112">
        <f t="shared" si="204"/>
        <v>-27702.57500000004</v>
      </c>
      <c r="AO88" s="101"/>
      <c r="AQ88" s="66" t="s">
        <v>50</v>
      </c>
      <c r="AR88" s="67"/>
      <c r="AS88" s="112">
        <f aca="true" t="shared" si="205" ref="AS88:BB88">AS84-AS86</f>
        <v>-192642.15</v>
      </c>
      <c r="AT88" s="112">
        <f t="shared" si="205"/>
        <v>-192642.15</v>
      </c>
      <c r="AU88" s="112">
        <f t="shared" si="205"/>
        <v>-32219.32500000004</v>
      </c>
      <c r="AV88" s="112">
        <f t="shared" si="205"/>
        <v>-32219.32500000004</v>
      </c>
      <c r="AW88" s="112">
        <f t="shared" si="205"/>
        <v>-32219.32500000004</v>
      </c>
      <c r="AX88" s="112">
        <f t="shared" si="205"/>
        <v>-32219.32500000004</v>
      </c>
      <c r="AY88" s="112">
        <f t="shared" si="205"/>
        <v>-32219.32500000004</v>
      </c>
      <c r="AZ88" s="112">
        <f t="shared" si="205"/>
        <v>-32219.32500000004</v>
      </c>
      <c r="BA88" s="112">
        <f t="shared" si="205"/>
        <v>-32219.32500000004</v>
      </c>
      <c r="BB88" s="112">
        <f t="shared" si="205"/>
        <v>-32219.32500000004</v>
      </c>
      <c r="BC88" s="101"/>
      <c r="BE88" s="66" t="s">
        <v>50</v>
      </c>
      <c r="BF88" s="67"/>
      <c r="BG88" s="112">
        <f aca="true" t="shared" si="206" ref="BG88:BP88">BG84-BG86</f>
        <v>-195033.9</v>
      </c>
      <c r="BH88" s="112">
        <f t="shared" si="206"/>
        <v>-195033.9</v>
      </c>
      <c r="BI88" s="112">
        <f t="shared" si="206"/>
        <v>-36736.07500000004</v>
      </c>
      <c r="BJ88" s="112">
        <f t="shared" si="206"/>
        <v>-36736.07500000004</v>
      </c>
      <c r="BK88" s="112">
        <f t="shared" si="206"/>
        <v>-36736.07500000004</v>
      </c>
      <c r="BL88" s="112">
        <f t="shared" si="206"/>
        <v>-36736.07500000004</v>
      </c>
      <c r="BM88" s="112">
        <f t="shared" si="206"/>
        <v>-36736.07500000004</v>
      </c>
      <c r="BN88" s="112">
        <f t="shared" si="206"/>
        <v>-36736.07500000004</v>
      </c>
      <c r="BO88" s="112">
        <f t="shared" si="206"/>
        <v>-36736.07500000004</v>
      </c>
      <c r="BP88" s="112">
        <f t="shared" si="206"/>
        <v>-36736.07500000004</v>
      </c>
      <c r="BQ88" s="101"/>
      <c r="BS88" s="66" t="s">
        <v>50</v>
      </c>
      <c r="BT88" s="67"/>
      <c r="BU88" s="112">
        <f aca="true" t="shared" si="207" ref="BU88:CD88">BU84-BU86</f>
        <v>-197425.64999999997</v>
      </c>
      <c r="BV88" s="112">
        <f t="shared" si="207"/>
        <v>-197425.64999999997</v>
      </c>
      <c r="BW88" s="112">
        <f t="shared" si="207"/>
        <v>-41252.82499999998</v>
      </c>
      <c r="BX88" s="112">
        <f t="shared" si="207"/>
        <v>-41252.82499999998</v>
      </c>
      <c r="BY88" s="112">
        <f t="shared" si="207"/>
        <v>-41252.82499999998</v>
      </c>
      <c r="BZ88" s="112">
        <f t="shared" si="207"/>
        <v>-41252.82499999998</v>
      </c>
      <c r="CA88" s="112">
        <f t="shared" si="207"/>
        <v>-41252.82499999998</v>
      </c>
      <c r="CB88" s="112">
        <f t="shared" si="207"/>
        <v>-41252.82499999998</v>
      </c>
      <c r="CC88" s="112">
        <f t="shared" si="207"/>
        <v>-41252.82499999998</v>
      </c>
      <c r="CD88" s="112">
        <f t="shared" si="207"/>
        <v>-41252.82499999998</v>
      </c>
      <c r="CE88" s="101"/>
      <c r="CG88" s="66" t="s">
        <v>50</v>
      </c>
      <c r="CH88" s="67"/>
      <c r="CI88" s="112">
        <f aca="true" t="shared" si="208" ref="CI88:CR88">CI84-CI86</f>
        <v>-199817.4</v>
      </c>
      <c r="CJ88" s="112">
        <f t="shared" si="208"/>
        <v>-199817.4</v>
      </c>
      <c r="CK88" s="112">
        <f t="shared" si="208"/>
        <v>-45769.57500000004</v>
      </c>
      <c r="CL88" s="112">
        <f t="shared" si="208"/>
        <v>-45769.57500000004</v>
      </c>
      <c r="CM88" s="112">
        <f t="shared" si="208"/>
        <v>-45769.57500000004</v>
      </c>
      <c r="CN88" s="112">
        <f t="shared" si="208"/>
        <v>-45769.57500000004</v>
      </c>
      <c r="CO88" s="112">
        <f t="shared" si="208"/>
        <v>-45769.57500000004</v>
      </c>
      <c r="CP88" s="112">
        <f t="shared" si="208"/>
        <v>-45769.57500000004</v>
      </c>
      <c r="CQ88" s="112">
        <f t="shared" si="208"/>
        <v>-45769.57500000004</v>
      </c>
      <c r="CR88" s="112">
        <f t="shared" si="208"/>
        <v>-45769.57500000004</v>
      </c>
      <c r="CS88" s="101"/>
      <c r="CU88" s="66" t="s">
        <v>50</v>
      </c>
      <c r="CV88" s="67"/>
      <c r="CW88" s="112">
        <f aca="true" t="shared" si="209" ref="CW88:DF88">CW84-CW86</f>
        <v>-202209.15</v>
      </c>
      <c r="CX88" s="112">
        <f t="shared" si="209"/>
        <v>-202209.15</v>
      </c>
      <c r="CY88" s="112">
        <f t="shared" si="209"/>
        <v>-50286.32500000004</v>
      </c>
      <c r="CZ88" s="112">
        <f t="shared" si="209"/>
        <v>-50286.32500000004</v>
      </c>
      <c r="DA88" s="112">
        <f t="shared" si="209"/>
        <v>-50286.32500000004</v>
      </c>
      <c r="DB88" s="112">
        <f t="shared" si="209"/>
        <v>-50286.32500000004</v>
      </c>
      <c r="DC88" s="112">
        <f t="shared" si="209"/>
        <v>-50286.32500000004</v>
      </c>
      <c r="DD88" s="112">
        <f t="shared" si="209"/>
        <v>-50286.32500000004</v>
      </c>
      <c r="DE88" s="112">
        <f t="shared" si="209"/>
        <v>-50286.32500000004</v>
      </c>
      <c r="DF88" s="112">
        <f t="shared" si="209"/>
        <v>-50286.32500000004</v>
      </c>
      <c r="DG88" s="101"/>
      <c r="DI88" s="66" t="s">
        <v>50</v>
      </c>
      <c r="DJ88" s="67"/>
      <c r="DK88" s="112">
        <f aca="true" t="shared" si="210" ref="DK88:DT88">DK84-DK86</f>
        <v>-204600.90000000002</v>
      </c>
      <c r="DL88" s="112">
        <f t="shared" si="210"/>
        <v>-204600.90000000002</v>
      </c>
      <c r="DM88" s="112">
        <f t="shared" si="210"/>
        <v>-54803.07500000004</v>
      </c>
      <c r="DN88" s="112">
        <f t="shared" si="210"/>
        <v>-54803.07500000004</v>
      </c>
      <c r="DO88" s="112">
        <f t="shared" si="210"/>
        <v>-54803.07500000004</v>
      </c>
      <c r="DP88" s="112">
        <f t="shared" si="210"/>
        <v>-54803.07500000004</v>
      </c>
      <c r="DQ88" s="112">
        <f t="shared" si="210"/>
        <v>-54803.07500000004</v>
      </c>
      <c r="DR88" s="112">
        <f t="shared" si="210"/>
        <v>-54803.07500000004</v>
      </c>
      <c r="DS88" s="112">
        <f t="shared" si="210"/>
        <v>-54803.07500000004</v>
      </c>
      <c r="DT88" s="112">
        <f t="shared" si="210"/>
        <v>-54803.07500000004</v>
      </c>
      <c r="DU88" s="101"/>
    </row>
    <row r="89" spans="1:125" ht="12.75">
      <c r="A89" s="63"/>
      <c r="B89" s="54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101"/>
      <c r="N89" s="37"/>
      <c r="O89" s="63"/>
      <c r="P89" s="54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101"/>
      <c r="AC89" s="63"/>
      <c r="AD89" s="54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101"/>
      <c r="AQ89" s="63"/>
      <c r="AR89" s="54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101"/>
      <c r="BE89" s="63"/>
      <c r="BF89" s="54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101"/>
      <c r="BS89" s="63"/>
      <c r="BT89" s="54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101"/>
      <c r="CG89" s="63"/>
      <c r="CH89" s="54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101"/>
      <c r="CU89" s="63"/>
      <c r="CV89" s="54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101"/>
      <c r="DI89" s="63"/>
      <c r="DJ89" s="54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101"/>
    </row>
    <row r="90" spans="1:125" ht="12.75">
      <c r="A90" s="115" t="s">
        <v>51</v>
      </c>
      <c r="B90" s="107">
        <v>0.3725</v>
      </c>
      <c r="C90" s="108">
        <f aca="true" t="shared" si="211" ref="C90:L90">$B$37*C88</f>
        <v>-69086.42025</v>
      </c>
      <c r="D90" s="108">
        <f t="shared" si="211"/>
        <v>-69086.42025</v>
      </c>
      <c r="E90" s="108">
        <f t="shared" si="211"/>
        <v>-6954.230437500015</v>
      </c>
      <c r="F90" s="108">
        <f t="shared" si="211"/>
        <v>-6954.230437500015</v>
      </c>
      <c r="G90" s="108">
        <f t="shared" si="211"/>
        <v>-6954.230437500015</v>
      </c>
      <c r="H90" s="108">
        <f t="shared" si="211"/>
        <v>-6954.230437500015</v>
      </c>
      <c r="I90" s="108">
        <f t="shared" si="211"/>
        <v>-6954.230437500015</v>
      </c>
      <c r="J90" s="108">
        <f t="shared" si="211"/>
        <v>-6954.230437500015</v>
      </c>
      <c r="K90" s="108">
        <f t="shared" si="211"/>
        <v>-6954.230437500015</v>
      </c>
      <c r="L90" s="108">
        <f t="shared" si="211"/>
        <v>-6954.230437500015</v>
      </c>
      <c r="M90" s="105"/>
      <c r="N90" s="37"/>
      <c r="O90" s="115" t="s">
        <v>51</v>
      </c>
      <c r="P90" s="107">
        <v>0.3725</v>
      </c>
      <c r="Q90" s="108">
        <f aca="true" t="shared" si="212" ref="Q90:Z90">$B$37*Q88</f>
        <v>-69977.347125</v>
      </c>
      <c r="R90" s="108">
        <f t="shared" si="212"/>
        <v>-69977.347125</v>
      </c>
      <c r="S90" s="108">
        <f t="shared" si="212"/>
        <v>-8636.719812500016</v>
      </c>
      <c r="T90" s="108">
        <f t="shared" si="212"/>
        <v>-8636.719812500016</v>
      </c>
      <c r="U90" s="108">
        <f t="shared" si="212"/>
        <v>-8636.719812500016</v>
      </c>
      <c r="V90" s="108">
        <f t="shared" si="212"/>
        <v>-8636.719812500016</v>
      </c>
      <c r="W90" s="108">
        <f t="shared" si="212"/>
        <v>-8636.719812500016</v>
      </c>
      <c r="X90" s="108">
        <f t="shared" si="212"/>
        <v>-8636.719812500016</v>
      </c>
      <c r="Y90" s="108">
        <f t="shared" si="212"/>
        <v>-8636.719812500016</v>
      </c>
      <c r="Z90" s="108">
        <f t="shared" si="212"/>
        <v>-8636.719812500016</v>
      </c>
      <c r="AA90" s="105"/>
      <c r="AC90" s="115" t="s">
        <v>51</v>
      </c>
      <c r="AD90" s="107">
        <v>0.3725</v>
      </c>
      <c r="AE90" s="108">
        <f aca="true" t="shared" si="213" ref="AE90:AN90">$B$37*AE88</f>
        <v>-70868.27399999999</v>
      </c>
      <c r="AF90" s="108">
        <f t="shared" si="213"/>
        <v>-70868.27399999999</v>
      </c>
      <c r="AG90" s="108">
        <f t="shared" si="213"/>
        <v>-10319.209187500015</v>
      </c>
      <c r="AH90" s="108">
        <f t="shared" si="213"/>
        <v>-10319.209187500015</v>
      </c>
      <c r="AI90" s="108">
        <f t="shared" si="213"/>
        <v>-10319.209187500015</v>
      </c>
      <c r="AJ90" s="108">
        <f t="shared" si="213"/>
        <v>-10319.209187500015</v>
      </c>
      <c r="AK90" s="108">
        <f t="shared" si="213"/>
        <v>-10319.209187500015</v>
      </c>
      <c r="AL90" s="108">
        <f t="shared" si="213"/>
        <v>-10319.209187500015</v>
      </c>
      <c r="AM90" s="108">
        <f t="shared" si="213"/>
        <v>-10319.209187500015</v>
      </c>
      <c r="AN90" s="108">
        <f t="shared" si="213"/>
        <v>-10319.209187500015</v>
      </c>
      <c r="AO90" s="105"/>
      <c r="AQ90" s="115" t="s">
        <v>51</v>
      </c>
      <c r="AR90" s="107">
        <v>0.3725</v>
      </c>
      <c r="AS90" s="108">
        <f aca="true" t="shared" si="214" ref="AS90:BB90">$B$37*AS88</f>
        <v>-71759.200875</v>
      </c>
      <c r="AT90" s="108">
        <f t="shared" si="214"/>
        <v>-71759.200875</v>
      </c>
      <c r="AU90" s="108">
        <f t="shared" si="214"/>
        <v>-12001.698562500014</v>
      </c>
      <c r="AV90" s="108">
        <f t="shared" si="214"/>
        <v>-12001.698562500014</v>
      </c>
      <c r="AW90" s="108">
        <f t="shared" si="214"/>
        <v>-12001.698562500014</v>
      </c>
      <c r="AX90" s="108">
        <f t="shared" si="214"/>
        <v>-12001.698562500014</v>
      </c>
      <c r="AY90" s="108">
        <f t="shared" si="214"/>
        <v>-12001.698562500014</v>
      </c>
      <c r="AZ90" s="108">
        <f t="shared" si="214"/>
        <v>-12001.698562500014</v>
      </c>
      <c r="BA90" s="108">
        <f t="shared" si="214"/>
        <v>-12001.698562500014</v>
      </c>
      <c r="BB90" s="108">
        <f t="shared" si="214"/>
        <v>-12001.698562500014</v>
      </c>
      <c r="BC90" s="105"/>
      <c r="BE90" s="115" t="s">
        <v>51</v>
      </c>
      <c r="BF90" s="107">
        <v>0.3725</v>
      </c>
      <c r="BG90" s="108">
        <f aca="true" t="shared" si="215" ref="BG90:BP90">$B$37*BG88</f>
        <v>-72650.12775</v>
      </c>
      <c r="BH90" s="108">
        <f t="shared" si="215"/>
        <v>-72650.12775</v>
      </c>
      <c r="BI90" s="108">
        <f t="shared" si="215"/>
        <v>-13684.187937500015</v>
      </c>
      <c r="BJ90" s="108">
        <f t="shared" si="215"/>
        <v>-13684.187937500015</v>
      </c>
      <c r="BK90" s="108">
        <f t="shared" si="215"/>
        <v>-13684.187937500015</v>
      </c>
      <c r="BL90" s="108">
        <f t="shared" si="215"/>
        <v>-13684.187937500015</v>
      </c>
      <c r="BM90" s="108">
        <f t="shared" si="215"/>
        <v>-13684.187937500015</v>
      </c>
      <c r="BN90" s="108">
        <f t="shared" si="215"/>
        <v>-13684.187937500015</v>
      </c>
      <c r="BO90" s="108">
        <f t="shared" si="215"/>
        <v>-13684.187937500015</v>
      </c>
      <c r="BP90" s="108">
        <f t="shared" si="215"/>
        <v>-13684.187937500015</v>
      </c>
      <c r="BQ90" s="105"/>
      <c r="BS90" s="115" t="s">
        <v>51</v>
      </c>
      <c r="BT90" s="107">
        <v>0.3725</v>
      </c>
      <c r="BU90" s="108">
        <f aca="true" t="shared" si="216" ref="BU90:CD90">$B$37*BU88</f>
        <v>-73541.05462499999</v>
      </c>
      <c r="BV90" s="108">
        <f t="shared" si="216"/>
        <v>-73541.05462499999</v>
      </c>
      <c r="BW90" s="108">
        <f t="shared" si="216"/>
        <v>-15366.677312499993</v>
      </c>
      <c r="BX90" s="108">
        <f t="shared" si="216"/>
        <v>-15366.677312499993</v>
      </c>
      <c r="BY90" s="108">
        <f t="shared" si="216"/>
        <v>-15366.677312499993</v>
      </c>
      <c r="BZ90" s="108">
        <f t="shared" si="216"/>
        <v>-15366.677312499993</v>
      </c>
      <c r="CA90" s="108">
        <f t="shared" si="216"/>
        <v>-15366.677312499993</v>
      </c>
      <c r="CB90" s="108">
        <f t="shared" si="216"/>
        <v>-15366.677312499993</v>
      </c>
      <c r="CC90" s="108">
        <f t="shared" si="216"/>
        <v>-15366.677312499993</v>
      </c>
      <c r="CD90" s="108">
        <f t="shared" si="216"/>
        <v>-15366.677312499993</v>
      </c>
      <c r="CE90" s="105"/>
      <c r="CG90" s="115" t="s">
        <v>51</v>
      </c>
      <c r="CH90" s="107">
        <v>0.3725</v>
      </c>
      <c r="CI90" s="108">
        <f aca="true" t="shared" si="217" ref="CI90:CR90">$B$37*CI88</f>
        <v>-74431.9815</v>
      </c>
      <c r="CJ90" s="108">
        <f t="shared" si="217"/>
        <v>-74431.9815</v>
      </c>
      <c r="CK90" s="108">
        <f t="shared" si="217"/>
        <v>-17049.166687500016</v>
      </c>
      <c r="CL90" s="108">
        <f t="shared" si="217"/>
        <v>-17049.166687500016</v>
      </c>
      <c r="CM90" s="108">
        <f t="shared" si="217"/>
        <v>-17049.166687500016</v>
      </c>
      <c r="CN90" s="108">
        <f t="shared" si="217"/>
        <v>-17049.166687500016</v>
      </c>
      <c r="CO90" s="108">
        <f t="shared" si="217"/>
        <v>-17049.166687500016</v>
      </c>
      <c r="CP90" s="108">
        <f t="shared" si="217"/>
        <v>-17049.166687500016</v>
      </c>
      <c r="CQ90" s="108">
        <f t="shared" si="217"/>
        <v>-17049.166687500016</v>
      </c>
      <c r="CR90" s="108">
        <f t="shared" si="217"/>
        <v>-17049.166687500016</v>
      </c>
      <c r="CS90" s="105"/>
      <c r="CU90" s="115" t="s">
        <v>51</v>
      </c>
      <c r="CV90" s="107">
        <v>0.3725</v>
      </c>
      <c r="CW90" s="108">
        <f aca="true" t="shared" si="218" ref="CW90:DF90">$B$37*CW88</f>
        <v>-75322.908375</v>
      </c>
      <c r="CX90" s="108">
        <f t="shared" si="218"/>
        <v>-75322.908375</v>
      </c>
      <c r="CY90" s="108">
        <f t="shared" si="218"/>
        <v>-18731.656062500017</v>
      </c>
      <c r="CZ90" s="108">
        <f t="shared" si="218"/>
        <v>-18731.656062500017</v>
      </c>
      <c r="DA90" s="108">
        <f t="shared" si="218"/>
        <v>-18731.656062500017</v>
      </c>
      <c r="DB90" s="108">
        <f t="shared" si="218"/>
        <v>-18731.656062500017</v>
      </c>
      <c r="DC90" s="108">
        <f t="shared" si="218"/>
        <v>-18731.656062500017</v>
      </c>
      <c r="DD90" s="108">
        <f t="shared" si="218"/>
        <v>-18731.656062500017</v>
      </c>
      <c r="DE90" s="108">
        <f t="shared" si="218"/>
        <v>-18731.656062500017</v>
      </c>
      <c r="DF90" s="108">
        <f t="shared" si="218"/>
        <v>-18731.656062500017</v>
      </c>
      <c r="DG90" s="105"/>
      <c r="DI90" s="115" t="s">
        <v>51</v>
      </c>
      <c r="DJ90" s="107">
        <v>0.3725</v>
      </c>
      <c r="DK90" s="108">
        <f aca="true" t="shared" si="219" ref="DK90:DT90">$B$37*DK88</f>
        <v>-76213.83525</v>
      </c>
      <c r="DL90" s="108">
        <f t="shared" si="219"/>
        <v>-76213.83525</v>
      </c>
      <c r="DM90" s="108">
        <f t="shared" si="219"/>
        <v>-20414.145437500014</v>
      </c>
      <c r="DN90" s="108">
        <f t="shared" si="219"/>
        <v>-20414.145437500014</v>
      </c>
      <c r="DO90" s="108">
        <f t="shared" si="219"/>
        <v>-20414.145437500014</v>
      </c>
      <c r="DP90" s="108">
        <f t="shared" si="219"/>
        <v>-20414.145437500014</v>
      </c>
      <c r="DQ90" s="108">
        <f t="shared" si="219"/>
        <v>-20414.145437500014</v>
      </c>
      <c r="DR90" s="108">
        <f t="shared" si="219"/>
        <v>-20414.145437500014</v>
      </c>
      <c r="DS90" s="108">
        <f t="shared" si="219"/>
        <v>-20414.145437500014</v>
      </c>
      <c r="DT90" s="108">
        <f t="shared" si="219"/>
        <v>-20414.145437500014</v>
      </c>
      <c r="DU90" s="105"/>
    </row>
    <row r="91" spans="1:125" ht="12.75">
      <c r="A91" s="63"/>
      <c r="B91" s="54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101"/>
      <c r="N91" s="37"/>
      <c r="O91" s="63"/>
      <c r="P91" s="54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101"/>
      <c r="AC91" s="63"/>
      <c r="AD91" s="54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101"/>
      <c r="AQ91" s="63"/>
      <c r="AR91" s="54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101"/>
      <c r="BE91" s="63"/>
      <c r="BF91" s="54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101"/>
      <c r="BS91" s="63"/>
      <c r="BT91" s="54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101"/>
      <c r="CG91" s="63"/>
      <c r="CH91" s="54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101"/>
      <c r="CU91" s="63"/>
      <c r="CV91" s="54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101"/>
      <c r="DI91" s="63"/>
      <c r="DJ91" s="54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101"/>
    </row>
    <row r="92" spans="1:125" ht="12.75">
      <c r="A92" s="66" t="s">
        <v>52</v>
      </c>
      <c r="B92" s="67"/>
      <c r="C92" s="112">
        <f aca="true" t="shared" si="220" ref="C92:L92">C88-C90</f>
        <v>-116380.47975</v>
      </c>
      <c r="D92" s="112">
        <f t="shared" si="220"/>
        <v>-116380.47975</v>
      </c>
      <c r="E92" s="112">
        <f t="shared" si="220"/>
        <v>-11714.844562500026</v>
      </c>
      <c r="F92" s="112">
        <f t="shared" si="220"/>
        <v>-11714.844562500026</v>
      </c>
      <c r="G92" s="112">
        <f t="shared" si="220"/>
        <v>-11714.844562500026</v>
      </c>
      <c r="H92" s="112">
        <f t="shared" si="220"/>
        <v>-11714.844562500026</v>
      </c>
      <c r="I92" s="112">
        <f t="shared" si="220"/>
        <v>-11714.844562500026</v>
      </c>
      <c r="J92" s="112">
        <f t="shared" si="220"/>
        <v>-11714.844562500026</v>
      </c>
      <c r="K92" s="112">
        <f t="shared" si="220"/>
        <v>-11714.844562500026</v>
      </c>
      <c r="L92" s="112">
        <f t="shared" si="220"/>
        <v>-11714.844562500026</v>
      </c>
      <c r="M92" s="101"/>
      <c r="N92" s="37"/>
      <c r="O92" s="66" t="s">
        <v>52</v>
      </c>
      <c r="P92" s="67"/>
      <c r="Q92" s="112">
        <f aca="true" t="shared" si="221" ref="Q92:Z92">Q88-Q90</f>
        <v>-117881.302875</v>
      </c>
      <c r="R92" s="112">
        <f t="shared" si="221"/>
        <v>-117881.302875</v>
      </c>
      <c r="S92" s="112">
        <f t="shared" si="221"/>
        <v>-14549.105187500025</v>
      </c>
      <c r="T92" s="112">
        <f t="shared" si="221"/>
        <v>-14549.105187500025</v>
      </c>
      <c r="U92" s="112">
        <f t="shared" si="221"/>
        <v>-14549.105187500025</v>
      </c>
      <c r="V92" s="112">
        <f t="shared" si="221"/>
        <v>-14549.105187500025</v>
      </c>
      <c r="W92" s="112">
        <f t="shared" si="221"/>
        <v>-14549.105187500025</v>
      </c>
      <c r="X92" s="112">
        <f t="shared" si="221"/>
        <v>-14549.105187500025</v>
      </c>
      <c r="Y92" s="112">
        <f t="shared" si="221"/>
        <v>-14549.105187500025</v>
      </c>
      <c r="Z92" s="112">
        <f t="shared" si="221"/>
        <v>-14549.105187500025</v>
      </c>
      <c r="AA92" s="101"/>
      <c r="AC92" s="66" t="s">
        <v>52</v>
      </c>
      <c r="AD92" s="67"/>
      <c r="AE92" s="112">
        <f aca="true" t="shared" si="222" ref="AE92:AN92">AE88-AE90</f>
        <v>-119382.126</v>
      </c>
      <c r="AF92" s="112">
        <f t="shared" si="222"/>
        <v>-119382.126</v>
      </c>
      <c r="AG92" s="112">
        <f t="shared" si="222"/>
        <v>-17383.365812500026</v>
      </c>
      <c r="AH92" s="112">
        <f t="shared" si="222"/>
        <v>-17383.365812500026</v>
      </c>
      <c r="AI92" s="112">
        <f t="shared" si="222"/>
        <v>-17383.365812500026</v>
      </c>
      <c r="AJ92" s="112">
        <f t="shared" si="222"/>
        <v>-17383.365812500026</v>
      </c>
      <c r="AK92" s="112">
        <f t="shared" si="222"/>
        <v>-17383.365812500026</v>
      </c>
      <c r="AL92" s="112">
        <f t="shared" si="222"/>
        <v>-17383.365812500026</v>
      </c>
      <c r="AM92" s="112">
        <f t="shared" si="222"/>
        <v>-17383.365812500026</v>
      </c>
      <c r="AN92" s="112">
        <f t="shared" si="222"/>
        <v>-17383.365812500026</v>
      </c>
      <c r="AO92" s="101"/>
      <c r="AQ92" s="66" t="s">
        <v>52</v>
      </c>
      <c r="AR92" s="67"/>
      <c r="AS92" s="112">
        <f aca="true" t="shared" si="223" ref="AS92:BB92">AS88-AS90</f>
        <v>-120882.949125</v>
      </c>
      <c r="AT92" s="112">
        <f t="shared" si="223"/>
        <v>-120882.949125</v>
      </c>
      <c r="AU92" s="112">
        <f t="shared" si="223"/>
        <v>-20217.626437500025</v>
      </c>
      <c r="AV92" s="112">
        <f t="shared" si="223"/>
        <v>-20217.626437500025</v>
      </c>
      <c r="AW92" s="112">
        <f t="shared" si="223"/>
        <v>-20217.626437500025</v>
      </c>
      <c r="AX92" s="112">
        <f t="shared" si="223"/>
        <v>-20217.626437500025</v>
      </c>
      <c r="AY92" s="112">
        <f t="shared" si="223"/>
        <v>-20217.626437500025</v>
      </c>
      <c r="AZ92" s="112">
        <f t="shared" si="223"/>
        <v>-20217.626437500025</v>
      </c>
      <c r="BA92" s="112">
        <f t="shared" si="223"/>
        <v>-20217.626437500025</v>
      </c>
      <c r="BB92" s="112">
        <f t="shared" si="223"/>
        <v>-20217.626437500025</v>
      </c>
      <c r="BC92" s="101"/>
      <c r="BE92" s="66" t="s">
        <v>52</v>
      </c>
      <c r="BF92" s="67"/>
      <c r="BG92" s="112">
        <f aca="true" t="shared" si="224" ref="BG92:BP92">BG88-BG90</f>
        <v>-122383.77225</v>
      </c>
      <c r="BH92" s="112">
        <f t="shared" si="224"/>
        <v>-122383.77225</v>
      </c>
      <c r="BI92" s="112">
        <f t="shared" si="224"/>
        <v>-23051.887062500027</v>
      </c>
      <c r="BJ92" s="112">
        <f t="shared" si="224"/>
        <v>-23051.887062500027</v>
      </c>
      <c r="BK92" s="112">
        <f t="shared" si="224"/>
        <v>-23051.887062500027</v>
      </c>
      <c r="BL92" s="112">
        <f t="shared" si="224"/>
        <v>-23051.887062500027</v>
      </c>
      <c r="BM92" s="112">
        <f t="shared" si="224"/>
        <v>-23051.887062500027</v>
      </c>
      <c r="BN92" s="112">
        <f t="shared" si="224"/>
        <v>-23051.887062500027</v>
      </c>
      <c r="BO92" s="112">
        <f t="shared" si="224"/>
        <v>-23051.887062500027</v>
      </c>
      <c r="BP92" s="112">
        <f t="shared" si="224"/>
        <v>-23051.887062500027</v>
      </c>
      <c r="BQ92" s="101"/>
      <c r="BS92" s="66" t="s">
        <v>52</v>
      </c>
      <c r="BT92" s="67"/>
      <c r="BU92" s="112">
        <f aca="true" t="shared" si="225" ref="BU92:CD92">BU88-BU90</f>
        <v>-123884.59537499998</v>
      </c>
      <c r="BV92" s="112">
        <f t="shared" si="225"/>
        <v>-123884.59537499998</v>
      </c>
      <c r="BW92" s="112">
        <f t="shared" si="225"/>
        <v>-25886.14768749999</v>
      </c>
      <c r="BX92" s="112">
        <f t="shared" si="225"/>
        <v>-25886.14768749999</v>
      </c>
      <c r="BY92" s="112">
        <f t="shared" si="225"/>
        <v>-25886.14768749999</v>
      </c>
      <c r="BZ92" s="112">
        <f t="shared" si="225"/>
        <v>-25886.14768749999</v>
      </c>
      <c r="CA92" s="112">
        <f t="shared" si="225"/>
        <v>-25886.14768749999</v>
      </c>
      <c r="CB92" s="112">
        <f t="shared" si="225"/>
        <v>-25886.14768749999</v>
      </c>
      <c r="CC92" s="112">
        <f t="shared" si="225"/>
        <v>-25886.14768749999</v>
      </c>
      <c r="CD92" s="112">
        <f t="shared" si="225"/>
        <v>-25886.14768749999</v>
      </c>
      <c r="CE92" s="101"/>
      <c r="CG92" s="66" t="s">
        <v>52</v>
      </c>
      <c r="CH92" s="67"/>
      <c r="CI92" s="112">
        <f aca="true" t="shared" si="226" ref="CI92:CR92">CI88-CI90</f>
        <v>-125385.4185</v>
      </c>
      <c r="CJ92" s="112">
        <f t="shared" si="226"/>
        <v>-125385.4185</v>
      </c>
      <c r="CK92" s="112">
        <f t="shared" si="226"/>
        <v>-28720.408312500025</v>
      </c>
      <c r="CL92" s="112">
        <f t="shared" si="226"/>
        <v>-28720.408312500025</v>
      </c>
      <c r="CM92" s="112">
        <f t="shared" si="226"/>
        <v>-28720.408312500025</v>
      </c>
      <c r="CN92" s="112">
        <f t="shared" si="226"/>
        <v>-28720.408312500025</v>
      </c>
      <c r="CO92" s="112">
        <f t="shared" si="226"/>
        <v>-28720.408312500025</v>
      </c>
      <c r="CP92" s="112">
        <f t="shared" si="226"/>
        <v>-28720.408312500025</v>
      </c>
      <c r="CQ92" s="112">
        <f t="shared" si="226"/>
        <v>-28720.408312500025</v>
      </c>
      <c r="CR92" s="112">
        <f t="shared" si="226"/>
        <v>-28720.408312500025</v>
      </c>
      <c r="CS92" s="101"/>
      <c r="CU92" s="66" t="s">
        <v>52</v>
      </c>
      <c r="CV92" s="67"/>
      <c r="CW92" s="112">
        <f aca="true" t="shared" si="227" ref="CW92:DF92">CW88-CW90</f>
        <v>-126886.241625</v>
      </c>
      <c r="CX92" s="112">
        <f t="shared" si="227"/>
        <v>-126886.241625</v>
      </c>
      <c r="CY92" s="112">
        <f t="shared" si="227"/>
        <v>-31554.668937500024</v>
      </c>
      <c r="CZ92" s="112">
        <f t="shared" si="227"/>
        <v>-31554.668937500024</v>
      </c>
      <c r="DA92" s="112">
        <f t="shared" si="227"/>
        <v>-31554.668937500024</v>
      </c>
      <c r="DB92" s="112">
        <f t="shared" si="227"/>
        <v>-31554.668937500024</v>
      </c>
      <c r="DC92" s="112">
        <f t="shared" si="227"/>
        <v>-31554.668937500024</v>
      </c>
      <c r="DD92" s="112">
        <f t="shared" si="227"/>
        <v>-31554.668937500024</v>
      </c>
      <c r="DE92" s="112">
        <f t="shared" si="227"/>
        <v>-31554.668937500024</v>
      </c>
      <c r="DF92" s="112">
        <f t="shared" si="227"/>
        <v>-31554.668937500024</v>
      </c>
      <c r="DG92" s="101"/>
      <c r="DI92" s="66" t="s">
        <v>52</v>
      </c>
      <c r="DJ92" s="67"/>
      <c r="DK92" s="112">
        <f aca="true" t="shared" si="228" ref="DK92:DT92">DK88-DK90</f>
        <v>-128387.06475000002</v>
      </c>
      <c r="DL92" s="112">
        <f t="shared" si="228"/>
        <v>-128387.06475000002</v>
      </c>
      <c r="DM92" s="112">
        <f t="shared" si="228"/>
        <v>-34388.92956250002</v>
      </c>
      <c r="DN92" s="112">
        <f t="shared" si="228"/>
        <v>-34388.92956250002</v>
      </c>
      <c r="DO92" s="112">
        <f t="shared" si="228"/>
        <v>-34388.92956250002</v>
      </c>
      <c r="DP92" s="112">
        <f t="shared" si="228"/>
        <v>-34388.92956250002</v>
      </c>
      <c r="DQ92" s="112">
        <f t="shared" si="228"/>
        <v>-34388.92956250002</v>
      </c>
      <c r="DR92" s="112">
        <f t="shared" si="228"/>
        <v>-34388.92956250002</v>
      </c>
      <c r="DS92" s="112">
        <f t="shared" si="228"/>
        <v>-34388.92956250002</v>
      </c>
      <c r="DT92" s="112">
        <f t="shared" si="228"/>
        <v>-34388.92956250002</v>
      </c>
      <c r="DU92" s="101"/>
    </row>
    <row r="93" spans="1:125" ht="12.75">
      <c r="A93" s="63"/>
      <c r="B93" s="54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101"/>
      <c r="N93" s="37"/>
      <c r="O93" s="63"/>
      <c r="P93" s="54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101"/>
      <c r="AC93" s="63"/>
      <c r="AD93" s="54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101"/>
      <c r="AQ93" s="63"/>
      <c r="AR93" s="54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101"/>
      <c r="BE93" s="63"/>
      <c r="BF93" s="54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101"/>
      <c r="BS93" s="63"/>
      <c r="BT93" s="54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101"/>
      <c r="CG93" s="63"/>
      <c r="CH93" s="54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101"/>
      <c r="CU93" s="63"/>
      <c r="CV93" s="54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101"/>
      <c r="DI93" s="63"/>
      <c r="DJ93" s="54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101"/>
    </row>
    <row r="94" spans="1:125" ht="12.75">
      <c r="A94" s="66" t="s">
        <v>53</v>
      </c>
      <c r="B94" s="67"/>
      <c r="C94" s="112">
        <f aca="true" t="shared" si="229" ref="C94:L94">C92+C82</f>
        <v>-17016.579750000004</v>
      </c>
      <c r="D94" s="112">
        <f t="shared" si="229"/>
        <v>-17016.579750000004</v>
      </c>
      <c r="E94" s="112">
        <f t="shared" si="229"/>
        <v>136703.18043749998</v>
      </c>
      <c r="F94" s="112">
        <f t="shared" si="229"/>
        <v>136703.18043749998</v>
      </c>
      <c r="G94" s="112">
        <f t="shared" si="229"/>
        <v>136703.18043749998</v>
      </c>
      <c r="H94" s="112">
        <f t="shared" si="229"/>
        <v>136703.18043749998</v>
      </c>
      <c r="I94" s="112">
        <f t="shared" si="229"/>
        <v>136703.18043749998</v>
      </c>
      <c r="J94" s="112">
        <f t="shared" si="229"/>
        <v>136703.18043749998</v>
      </c>
      <c r="K94" s="112">
        <f t="shared" si="229"/>
        <v>136703.18043749998</v>
      </c>
      <c r="L94" s="112">
        <f t="shared" si="229"/>
        <v>136703.18043749998</v>
      </c>
      <c r="M94" s="101"/>
      <c r="N94" s="37"/>
      <c r="O94" s="66" t="s">
        <v>53</v>
      </c>
      <c r="P94" s="67"/>
      <c r="Q94" s="112">
        <f aca="true" t="shared" si="230" ref="Q94:Z94">Q92+Q82</f>
        <v>-18517.402875</v>
      </c>
      <c r="R94" s="112">
        <f t="shared" si="230"/>
        <v>-18517.402875</v>
      </c>
      <c r="S94" s="112">
        <f t="shared" si="230"/>
        <v>133868.91981249998</v>
      </c>
      <c r="T94" s="112">
        <f t="shared" si="230"/>
        <v>133868.91981249998</v>
      </c>
      <c r="U94" s="112">
        <f t="shared" si="230"/>
        <v>133868.91981249998</v>
      </c>
      <c r="V94" s="112">
        <f t="shared" si="230"/>
        <v>133868.91981249998</v>
      </c>
      <c r="W94" s="112">
        <f t="shared" si="230"/>
        <v>133868.91981249998</v>
      </c>
      <c r="X94" s="112">
        <f t="shared" si="230"/>
        <v>133868.91981249998</v>
      </c>
      <c r="Y94" s="112">
        <f t="shared" si="230"/>
        <v>133868.91981249998</v>
      </c>
      <c r="Z94" s="112">
        <f t="shared" si="230"/>
        <v>133868.91981249998</v>
      </c>
      <c r="AA94" s="101"/>
      <c r="AC94" s="66" t="s">
        <v>53</v>
      </c>
      <c r="AD94" s="67"/>
      <c r="AE94" s="112">
        <f aca="true" t="shared" si="231" ref="AE94:AN94">AE92+AE82</f>
        <v>-20018.22600000001</v>
      </c>
      <c r="AF94" s="112">
        <f t="shared" si="231"/>
        <v>-20018.22600000001</v>
      </c>
      <c r="AG94" s="112">
        <f t="shared" si="231"/>
        <v>131034.65918749997</v>
      </c>
      <c r="AH94" s="112">
        <f t="shared" si="231"/>
        <v>131034.65918749997</v>
      </c>
      <c r="AI94" s="112">
        <f t="shared" si="231"/>
        <v>131034.65918749997</v>
      </c>
      <c r="AJ94" s="112">
        <f t="shared" si="231"/>
        <v>131034.65918749997</v>
      </c>
      <c r="AK94" s="112">
        <f t="shared" si="231"/>
        <v>131034.65918749997</v>
      </c>
      <c r="AL94" s="112">
        <f t="shared" si="231"/>
        <v>131034.65918749997</v>
      </c>
      <c r="AM94" s="112">
        <f t="shared" si="231"/>
        <v>131034.65918749997</v>
      </c>
      <c r="AN94" s="112">
        <f t="shared" si="231"/>
        <v>131034.65918749997</v>
      </c>
      <c r="AO94" s="101"/>
      <c r="AQ94" s="66" t="s">
        <v>53</v>
      </c>
      <c r="AR94" s="67"/>
      <c r="AS94" s="112">
        <f aca="true" t="shared" si="232" ref="AS94:BB94">AS92+AS82</f>
        <v>-21519.049125000005</v>
      </c>
      <c r="AT94" s="112">
        <f t="shared" si="232"/>
        <v>-21519.049125000005</v>
      </c>
      <c r="AU94" s="112">
        <f t="shared" si="232"/>
        <v>128200.39856249996</v>
      </c>
      <c r="AV94" s="112">
        <f t="shared" si="232"/>
        <v>128200.39856249996</v>
      </c>
      <c r="AW94" s="112">
        <f t="shared" si="232"/>
        <v>128200.39856249996</v>
      </c>
      <c r="AX94" s="112">
        <f t="shared" si="232"/>
        <v>128200.39856249996</v>
      </c>
      <c r="AY94" s="112">
        <f t="shared" si="232"/>
        <v>128200.39856249996</v>
      </c>
      <c r="AZ94" s="112">
        <f t="shared" si="232"/>
        <v>128200.39856249996</v>
      </c>
      <c r="BA94" s="112">
        <f t="shared" si="232"/>
        <v>128200.39856249996</v>
      </c>
      <c r="BB94" s="112">
        <f t="shared" si="232"/>
        <v>128200.39856249996</v>
      </c>
      <c r="BC94" s="101"/>
      <c r="BE94" s="66" t="s">
        <v>53</v>
      </c>
      <c r="BF94" s="67"/>
      <c r="BG94" s="112">
        <f aca="true" t="shared" si="233" ref="BG94:BP94">BG92+BG82</f>
        <v>-23019.87225</v>
      </c>
      <c r="BH94" s="112">
        <f t="shared" si="233"/>
        <v>-23019.87225</v>
      </c>
      <c r="BI94" s="112">
        <f t="shared" si="233"/>
        <v>125366.13793749997</v>
      </c>
      <c r="BJ94" s="112">
        <f t="shared" si="233"/>
        <v>125366.13793749997</v>
      </c>
      <c r="BK94" s="112">
        <f t="shared" si="233"/>
        <v>125366.13793749997</v>
      </c>
      <c r="BL94" s="112">
        <f t="shared" si="233"/>
        <v>125366.13793749997</v>
      </c>
      <c r="BM94" s="112">
        <f t="shared" si="233"/>
        <v>125366.13793749997</v>
      </c>
      <c r="BN94" s="112">
        <f t="shared" si="233"/>
        <v>125366.13793749997</v>
      </c>
      <c r="BO94" s="112">
        <f t="shared" si="233"/>
        <v>125366.13793749997</v>
      </c>
      <c r="BP94" s="112">
        <f t="shared" si="233"/>
        <v>125366.13793749997</v>
      </c>
      <c r="BQ94" s="101"/>
      <c r="BS94" s="66" t="s">
        <v>53</v>
      </c>
      <c r="BT94" s="67"/>
      <c r="BU94" s="112">
        <f aca="true" t="shared" si="234" ref="BU94:CD94">BU92+BU82</f>
        <v>-24520.69537499998</v>
      </c>
      <c r="BV94" s="112">
        <f t="shared" si="234"/>
        <v>-24520.69537499998</v>
      </c>
      <c r="BW94" s="112">
        <f t="shared" si="234"/>
        <v>122531.8773125</v>
      </c>
      <c r="BX94" s="112">
        <f t="shared" si="234"/>
        <v>122531.8773125</v>
      </c>
      <c r="BY94" s="112">
        <f t="shared" si="234"/>
        <v>122531.8773125</v>
      </c>
      <c r="BZ94" s="112">
        <f t="shared" si="234"/>
        <v>122531.8773125</v>
      </c>
      <c r="CA94" s="112">
        <f t="shared" si="234"/>
        <v>122531.8773125</v>
      </c>
      <c r="CB94" s="112">
        <f t="shared" si="234"/>
        <v>122531.8773125</v>
      </c>
      <c r="CC94" s="112">
        <f t="shared" si="234"/>
        <v>122531.8773125</v>
      </c>
      <c r="CD94" s="112">
        <f t="shared" si="234"/>
        <v>122531.8773125</v>
      </c>
      <c r="CE94" s="101"/>
      <c r="CG94" s="66" t="s">
        <v>53</v>
      </c>
      <c r="CH94" s="67"/>
      <c r="CI94" s="112">
        <f aca="true" t="shared" si="235" ref="CI94:CR94">CI92+CI82</f>
        <v>-26021.518500000006</v>
      </c>
      <c r="CJ94" s="112">
        <f t="shared" si="235"/>
        <v>-26021.518500000006</v>
      </c>
      <c r="CK94" s="112">
        <f t="shared" si="235"/>
        <v>119697.61668749998</v>
      </c>
      <c r="CL94" s="112">
        <f t="shared" si="235"/>
        <v>119697.61668749998</v>
      </c>
      <c r="CM94" s="112">
        <f t="shared" si="235"/>
        <v>119697.61668749998</v>
      </c>
      <c r="CN94" s="112">
        <f t="shared" si="235"/>
        <v>119697.61668749998</v>
      </c>
      <c r="CO94" s="112">
        <f t="shared" si="235"/>
        <v>119697.61668749998</v>
      </c>
      <c r="CP94" s="112">
        <f t="shared" si="235"/>
        <v>119697.61668749998</v>
      </c>
      <c r="CQ94" s="112">
        <f t="shared" si="235"/>
        <v>119697.61668749998</v>
      </c>
      <c r="CR94" s="112">
        <f t="shared" si="235"/>
        <v>119697.61668749998</v>
      </c>
      <c r="CS94" s="101"/>
      <c r="CU94" s="66" t="s">
        <v>53</v>
      </c>
      <c r="CV94" s="67"/>
      <c r="CW94" s="112">
        <f aca="true" t="shared" si="236" ref="CW94:DF94">CW92+CW82</f>
        <v>-27522.341625</v>
      </c>
      <c r="CX94" s="112">
        <f t="shared" si="236"/>
        <v>-27522.341625</v>
      </c>
      <c r="CY94" s="112">
        <f t="shared" si="236"/>
        <v>116863.35606249997</v>
      </c>
      <c r="CZ94" s="112">
        <f t="shared" si="236"/>
        <v>116863.35606249997</v>
      </c>
      <c r="DA94" s="112">
        <f t="shared" si="236"/>
        <v>116863.35606249997</v>
      </c>
      <c r="DB94" s="112">
        <f t="shared" si="236"/>
        <v>116863.35606249997</v>
      </c>
      <c r="DC94" s="112">
        <f t="shared" si="236"/>
        <v>116863.35606249997</v>
      </c>
      <c r="DD94" s="112">
        <f t="shared" si="236"/>
        <v>116863.35606249997</v>
      </c>
      <c r="DE94" s="112">
        <f t="shared" si="236"/>
        <v>116863.35606249997</v>
      </c>
      <c r="DF94" s="112">
        <f t="shared" si="236"/>
        <v>116863.35606249997</v>
      </c>
      <c r="DG94" s="101"/>
      <c r="DI94" s="66" t="s">
        <v>53</v>
      </c>
      <c r="DJ94" s="67"/>
      <c r="DK94" s="112">
        <f aca="true" t="shared" si="237" ref="DK94:DT94">DK92+DK82</f>
        <v>-29023.164750000025</v>
      </c>
      <c r="DL94" s="112">
        <f t="shared" si="237"/>
        <v>-29023.164750000025</v>
      </c>
      <c r="DM94" s="112">
        <f t="shared" si="237"/>
        <v>114029.09543749997</v>
      </c>
      <c r="DN94" s="112">
        <f t="shared" si="237"/>
        <v>114029.09543749997</v>
      </c>
      <c r="DO94" s="112">
        <f t="shared" si="237"/>
        <v>114029.09543749997</v>
      </c>
      <c r="DP94" s="112">
        <f t="shared" si="237"/>
        <v>114029.09543749997</v>
      </c>
      <c r="DQ94" s="112">
        <f t="shared" si="237"/>
        <v>114029.09543749997</v>
      </c>
      <c r="DR94" s="112">
        <f t="shared" si="237"/>
        <v>114029.09543749997</v>
      </c>
      <c r="DS94" s="112">
        <f t="shared" si="237"/>
        <v>114029.09543749997</v>
      </c>
      <c r="DT94" s="112">
        <f t="shared" si="237"/>
        <v>114029.09543749997</v>
      </c>
      <c r="DU94" s="101"/>
    </row>
    <row r="95" spans="1:125" ht="12.75">
      <c r="A95" s="66"/>
      <c r="B95" s="67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01"/>
      <c r="N95" s="37"/>
      <c r="O95" s="66"/>
      <c r="P95" s="67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01"/>
      <c r="AC95" s="66"/>
      <c r="AD95" s="67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01"/>
      <c r="AQ95" s="66"/>
      <c r="AR95" s="67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01"/>
      <c r="BE95" s="66"/>
      <c r="BF95" s="67"/>
      <c r="BG95" s="112"/>
      <c r="BH95" s="112"/>
      <c r="BI95" s="112"/>
      <c r="BJ95" s="112"/>
      <c r="BK95" s="112"/>
      <c r="BL95" s="112"/>
      <c r="BM95" s="112"/>
      <c r="BN95" s="112"/>
      <c r="BO95" s="112"/>
      <c r="BP95" s="112"/>
      <c r="BQ95" s="101"/>
      <c r="BS95" s="66"/>
      <c r="BT95" s="67"/>
      <c r="BU95" s="112"/>
      <c r="BV95" s="112"/>
      <c r="BW95" s="112"/>
      <c r="BX95" s="112"/>
      <c r="BY95" s="112"/>
      <c r="BZ95" s="112"/>
      <c r="CA95" s="112"/>
      <c r="CB95" s="112"/>
      <c r="CC95" s="112"/>
      <c r="CD95" s="112"/>
      <c r="CE95" s="101"/>
      <c r="CG95" s="66"/>
      <c r="CH95" s="67"/>
      <c r="CI95" s="112"/>
      <c r="CJ95" s="112"/>
      <c r="CK95" s="112"/>
      <c r="CL95" s="112"/>
      <c r="CM95" s="112"/>
      <c r="CN95" s="112"/>
      <c r="CO95" s="112"/>
      <c r="CP95" s="112"/>
      <c r="CQ95" s="112"/>
      <c r="CR95" s="112"/>
      <c r="CS95" s="101"/>
      <c r="CU95" s="66"/>
      <c r="CV95" s="67"/>
      <c r="CW95" s="112"/>
      <c r="CX95" s="112"/>
      <c r="CY95" s="112"/>
      <c r="CZ95" s="112"/>
      <c r="DA95" s="112"/>
      <c r="DB95" s="112"/>
      <c r="DC95" s="112"/>
      <c r="DD95" s="112"/>
      <c r="DE95" s="112"/>
      <c r="DF95" s="112"/>
      <c r="DG95" s="101"/>
      <c r="DI95" s="66"/>
      <c r="DJ95" s="67"/>
      <c r="DK95" s="112"/>
      <c r="DL95" s="112"/>
      <c r="DM95" s="112"/>
      <c r="DN95" s="112"/>
      <c r="DO95" s="112"/>
      <c r="DP95" s="112"/>
      <c r="DQ95" s="112"/>
      <c r="DR95" s="112"/>
      <c r="DS95" s="112"/>
      <c r="DT95" s="112"/>
      <c r="DU95" s="101"/>
    </row>
    <row r="96" spans="1:125" ht="12.75">
      <c r="A96" s="115" t="s">
        <v>54</v>
      </c>
      <c r="B96" s="114"/>
      <c r="C96">
        <v>0</v>
      </c>
      <c r="D96" s="108">
        <f aca="true" t="shared" si="238" ref="D96:L96">C96</f>
        <v>0</v>
      </c>
      <c r="E96" s="108">
        <f t="shared" si="238"/>
        <v>0</v>
      </c>
      <c r="F96" s="108">
        <f t="shared" si="238"/>
        <v>0</v>
      </c>
      <c r="G96" s="108">
        <f t="shared" si="238"/>
        <v>0</v>
      </c>
      <c r="H96" s="108">
        <f t="shared" si="238"/>
        <v>0</v>
      </c>
      <c r="I96" s="108">
        <f t="shared" si="238"/>
        <v>0</v>
      </c>
      <c r="J96" s="108">
        <f t="shared" si="238"/>
        <v>0</v>
      </c>
      <c r="K96" s="108">
        <f t="shared" si="238"/>
        <v>0</v>
      </c>
      <c r="L96" s="108">
        <f t="shared" si="238"/>
        <v>0</v>
      </c>
      <c r="M96" s="105"/>
      <c r="N96" s="37"/>
      <c r="O96" s="115" t="s">
        <v>54</v>
      </c>
      <c r="P96" s="114"/>
      <c r="Q96">
        <v>0</v>
      </c>
      <c r="R96" s="108">
        <f aca="true" t="shared" si="239" ref="R96:Z96">Q96</f>
        <v>0</v>
      </c>
      <c r="S96" s="108">
        <f t="shared" si="239"/>
        <v>0</v>
      </c>
      <c r="T96" s="108">
        <f t="shared" si="239"/>
        <v>0</v>
      </c>
      <c r="U96" s="108">
        <f t="shared" si="239"/>
        <v>0</v>
      </c>
      <c r="V96" s="108">
        <f t="shared" si="239"/>
        <v>0</v>
      </c>
      <c r="W96" s="108">
        <f t="shared" si="239"/>
        <v>0</v>
      </c>
      <c r="X96" s="108">
        <f t="shared" si="239"/>
        <v>0</v>
      </c>
      <c r="Y96" s="108">
        <f t="shared" si="239"/>
        <v>0</v>
      </c>
      <c r="Z96" s="108">
        <f t="shared" si="239"/>
        <v>0</v>
      </c>
      <c r="AA96" s="105"/>
      <c r="AC96" s="115" t="s">
        <v>54</v>
      </c>
      <c r="AD96" s="114"/>
      <c r="AE96">
        <v>0</v>
      </c>
      <c r="AF96" s="108">
        <f aca="true" t="shared" si="240" ref="AF96:AN96">AE96</f>
        <v>0</v>
      </c>
      <c r="AG96" s="108">
        <f t="shared" si="240"/>
        <v>0</v>
      </c>
      <c r="AH96" s="108">
        <f t="shared" si="240"/>
        <v>0</v>
      </c>
      <c r="AI96" s="108">
        <f t="shared" si="240"/>
        <v>0</v>
      </c>
      <c r="AJ96" s="108">
        <f t="shared" si="240"/>
        <v>0</v>
      </c>
      <c r="AK96" s="108">
        <f t="shared" si="240"/>
        <v>0</v>
      </c>
      <c r="AL96" s="108">
        <f t="shared" si="240"/>
        <v>0</v>
      </c>
      <c r="AM96" s="108">
        <f t="shared" si="240"/>
        <v>0</v>
      </c>
      <c r="AN96" s="108">
        <f t="shared" si="240"/>
        <v>0</v>
      </c>
      <c r="AO96" s="105"/>
      <c r="AQ96" s="115" t="s">
        <v>54</v>
      </c>
      <c r="AR96" s="114"/>
      <c r="AS96">
        <v>0</v>
      </c>
      <c r="AT96" s="108">
        <f aca="true" t="shared" si="241" ref="AT96:BB96">AS96</f>
        <v>0</v>
      </c>
      <c r="AU96" s="108">
        <f t="shared" si="241"/>
        <v>0</v>
      </c>
      <c r="AV96" s="108">
        <f t="shared" si="241"/>
        <v>0</v>
      </c>
      <c r="AW96" s="108">
        <f t="shared" si="241"/>
        <v>0</v>
      </c>
      <c r="AX96" s="108">
        <f t="shared" si="241"/>
        <v>0</v>
      </c>
      <c r="AY96" s="108">
        <f t="shared" si="241"/>
        <v>0</v>
      </c>
      <c r="AZ96" s="108">
        <f t="shared" si="241"/>
        <v>0</v>
      </c>
      <c r="BA96" s="108">
        <f t="shared" si="241"/>
        <v>0</v>
      </c>
      <c r="BB96" s="108">
        <f t="shared" si="241"/>
        <v>0</v>
      </c>
      <c r="BC96" s="105"/>
      <c r="BE96" s="115" t="s">
        <v>54</v>
      </c>
      <c r="BF96" s="114"/>
      <c r="BG96">
        <v>0</v>
      </c>
      <c r="BH96" s="108">
        <f aca="true" t="shared" si="242" ref="BH96:BP96">BG96</f>
        <v>0</v>
      </c>
      <c r="BI96" s="108">
        <f t="shared" si="242"/>
        <v>0</v>
      </c>
      <c r="BJ96" s="108">
        <f t="shared" si="242"/>
        <v>0</v>
      </c>
      <c r="BK96" s="108">
        <f t="shared" si="242"/>
        <v>0</v>
      </c>
      <c r="BL96" s="108">
        <f t="shared" si="242"/>
        <v>0</v>
      </c>
      <c r="BM96" s="108">
        <f t="shared" si="242"/>
        <v>0</v>
      </c>
      <c r="BN96" s="108">
        <f t="shared" si="242"/>
        <v>0</v>
      </c>
      <c r="BO96" s="108">
        <f t="shared" si="242"/>
        <v>0</v>
      </c>
      <c r="BP96" s="108">
        <f t="shared" si="242"/>
        <v>0</v>
      </c>
      <c r="BQ96" s="105"/>
      <c r="BS96" s="115" t="s">
        <v>54</v>
      </c>
      <c r="BT96" s="114"/>
      <c r="BU96">
        <v>0</v>
      </c>
      <c r="BV96" s="108">
        <f aca="true" t="shared" si="243" ref="BV96:CD96">BU96</f>
        <v>0</v>
      </c>
      <c r="BW96" s="108">
        <f t="shared" si="243"/>
        <v>0</v>
      </c>
      <c r="BX96" s="108">
        <f t="shared" si="243"/>
        <v>0</v>
      </c>
      <c r="BY96" s="108">
        <f t="shared" si="243"/>
        <v>0</v>
      </c>
      <c r="BZ96" s="108">
        <f t="shared" si="243"/>
        <v>0</v>
      </c>
      <c r="CA96" s="108">
        <f t="shared" si="243"/>
        <v>0</v>
      </c>
      <c r="CB96" s="108">
        <f t="shared" si="243"/>
        <v>0</v>
      </c>
      <c r="CC96" s="108">
        <f t="shared" si="243"/>
        <v>0</v>
      </c>
      <c r="CD96" s="108">
        <f t="shared" si="243"/>
        <v>0</v>
      </c>
      <c r="CE96" s="105"/>
      <c r="CG96" s="115" t="s">
        <v>54</v>
      </c>
      <c r="CH96" s="114"/>
      <c r="CI96">
        <v>0</v>
      </c>
      <c r="CJ96" s="108">
        <f aca="true" t="shared" si="244" ref="CJ96:CR96">CI96</f>
        <v>0</v>
      </c>
      <c r="CK96" s="108">
        <f t="shared" si="244"/>
        <v>0</v>
      </c>
      <c r="CL96" s="108">
        <f t="shared" si="244"/>
        <v>0</v>
      </c>
      <c r="CM96" s="108">
        <f t="shared" si="244"/>
        <v>0</v>
      </c>
      <c r="CN96" s="108">
        <f t="shared" si="244"/>
        <v>0</v>
      </c>
      <c r="CO96" s="108">
        <f t="shared" si="244"/>
        <v>0</v>
      </c>
      <c r="CP96" s="108">
        <f t="shared" si="244"/>
        <v>0</v>
      </c>
      <c r="CQ96" s="108">
        <f t="shared" si="244"/>
        <v>0</v>
      </c>
      <c r="CR96" s="108">
        <f t="shared" si="244"/>
        <v>0</v>
      </c>
      <c r="CS96" s="105"/>
      <c r="CU96" s="115" t="s">
        <v>54</v>
      </c>
      <c r="CV96" s="114"/>
      <c r="CW96">
        <v>0</v>
      </c>
      <c r="CX96" s="108">
        <f aca="true" t="shared" si="245" ref="CX96:DF96">CW96</f>
        <v>0</v>
      </c>
      <c r="CY96" s="108">
        <f t="shared" si="245"/>
        <v>0</v>
      </c>
      <c r="CZ96" s="108">
        <f t="shared" si="245"/>
        <v>0</v>
      </c>
      <c r="DA96" s="108">
        <f t="shared" si="245"/>
        <v>0</v>
      </c>
      <c r="DB96" s="108">
        <f t="shared" si="245"/>
        <v>0</v>
      </c>
      <c r="DC96" s="108">
        <f t="shared" si="245"/>
        <v>0</v>
      </c>
      <c r="DD96" s="108">
        <f t="shared" si="245"/>
        <v>0</v>
      </c>
      <c r="DE96" s="108">
        <f t="shared" si="245"/>
        <v>0</v>
      </c>
      <c r="DF96" s="108">
        <f t="shared" si="245"/>
        <v>0</v>
      </c>
      <c r="DG96" s="105"/>
      <c r="DI96" s="115" t="s">
        <v>54</v>
      </c>
      <c r="DJ96" s="114"/>
      <c r="DK96">
        <v>0</v>
      </c>
      <c r="DL96" s="108">
        <f aca="true" t="shared" si="246" ref="DL96:DT96">DK96</f>
        <v>0</v>
      </c>
      <c r="DM96" s="108">
        <f t="shared" si="246"/>
        <v>0</v>
      </c>
      <c r="DN96" s="108">
        <f t="shared" si="246"/>
        <v>0</v>
      </c>
      <c r="DO96" s="108">
        <f t="shared" si="246"/>
        <v>0</v>
      </c>
      <c r="DP96" s="108">
        <f t="shared" si="246"/>
        <v>0</v>
      </c>
      <c r="DQ96" s="108">
        <f t="shared" si="246"/>
        <v>0</v>
      </c>
      <c r="DR96" s="108">
        <f t="shared" si="246"/>
        <v>0</v>
      </c>
      <c r="DS96" s="108">
        <f t="shared" si="246"/>
        <v>0</v>
      </c>
      <c r="DT96" s="108">
        <f t="shared" si="246"/>
        <v>0</v>
      </c>
      <c r="DU96" s="105"/>
    </row>
    <row r="97" spans="1:125" ht="12.75">
      <c r="A97" s="66"/>
      <c r="B97" s="67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01"/>
      <c r="N97" s="37"/>
      <c r="O97" s="66"/>
      <c r="P97" s="67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01"/>
      <c r="AC97" s="66"/>
      <c r="AD97" s="67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01"/>
      <c r="AQ97" s="66"/>
      <c r="AR97" s="67"/>
      <c r="AS97" s="112"/>
      <c r="AT97" s="112"/>
      <c r="AU97" s="112"/>
      <c r="AV97" s="112"/>
      <c r="AW97" s="112"/>
      <c r="AX97" s="112"/>
      <c r="AY97" s="112"/>
      <c r="AZ97" s="112"/>
      <c r="BA97" s="112"/>
      <c r="BB97" s="112"/>
      <c r="BC97" s="101"/>
      <c r="BE97" s="66"/>
      <c r="BF97" s="67"/>
      <c r="BG97" s="112"/>
      <c r="BH97" s="112"/>
      <c r="BI97" s="112"/>
      <c r="BJ97" s="112"/>
      <c r="BK97" s="112"/>
      <c r="BL97" s="112"/>
      <c r="BM97" s="112"/>
      <c r="BN97" s="112"/>
      <c r="BO97" s="112"/>
      <c r="BP97" s="112"/>
      <c r="BQ97" s="101"/>
      <c r="BS97" s="66"/>
      <c r="BT97" s="67"/>
      <c r="BU97" s="112"/>
      <c r="BV97" s="112"/>
      <c r="BW97" s="112"/>
      <c r="BX97" s="112"/>
      <c r="BY97" s="112"/>
      <c r="BZ97" s="112"/>
      <c r="CA97" s="112"/>
      <c r="CB97" s="112"/>
      <c r="CC97" s="112"/>
      <c r="CD97" s="112"/>
      <c r="CE97" s="101"/>
      <c r="CG97" s="66"/>
      <c r="CH97" s="67"/>
      <c r="CI97" s="112"/>
      <c r="CJ97" s="112"/>
      <c r="CK97" s="112"/>
      <c r="CL97" s="112"/>
      <c r="CM97" s="112"/>
      <c r="CN97" s="112"/>
      <c r="CO97" s="112"/>
      <c r="CP97" s="112"/>
      <c r="CQ97" s="112"/>
      <c r="CR97" s="112"/>
      <c r="CS97" s="101"/>
      <c r="CU97" s="66"/>
      <c r="CV97" s="67"/>
      <c r="CW97" s="112"/>
      <c r="CX97" s="112"/>
      <c r="CY97" s="112"/>
      <c r="CZ97" s="112"/>
      <c r="DA97" s="112"/>
      <c r="DB97" s="112"/>
      <c r="DC97" s="112"/>
      <c r="DD97" s="112"/>
      <c r="DE97" s="112"/>
      <c r="DF97" s="112"/>
      <c r="DG97" s="101"/>
      <c r="DI97" s="66"/>
      <c r="DJ97" s="67"/>
      <c r="DK97" s="112"/>
      <c r="DL97" s="112"/>
      <c r="DM97" s="112"/>
      <c r="DN97" s="112"/>
      <c r="DO97" s="112"/>
      <c r="DP97" s="112"/>
      <c r="DQ97" s="112"/>
      <c r="DR97" s="112"/>
      <c r="DS97" s="112"/>
      <c r="DT97" s="112"/>
      <c r="DU97" s="101"/>
    </row>
    <row r="98" spans="1:125" ht="12.75">
      <c r="A98" s="66" t="s">
        <v>55</v>
      </c>
      <c r="B98" s="67"/>
      <c r="C98" s="112">
        <f aca="true" t="shared" si="247" ref="C98:L98">C94-C96</f>
        <v>-17016.579750000004</v>
      </c>
      <c r="D98" s="112">
        <f t="shared" si="247"/>
        <v>-17016.579750000004</v>
      </c>
      <c r="E98" s="112">
        <f t="shared" si="247"/>
        <v>136703.18043749998</v>
      </c>
      <c r="F98" s="112">
        <f t="shared" si="247"/>
        <v>136703.18043749998</v>
      </c>
      <c r="G98" s="112">
        <f t="shared" si="247"/>
        <v>136703.18043749998</v>
      </c>
      <c r="H98" s="112">
        <f t="shared" si="247"/>
        <v>136703.18043749998</v>
      </c>
      <c r="I98" s="112">
        <f t="shared" si="247"/>
        <v>136703.18043749998</v>
      </c>
      <c r="J98" s="112">
        <f t="shared" si="247"/>
        <v>136703.18043749998</v>
      </c>
      <c r="K98" s="112">
        <f t="shared" si="247"/>
        <v>136703.18043749998</v>
      </c>
      <c r="L98" s="112">
        <f t="shared" si="247"/>
        <v>136703.18043749998</v>
      </c>
      <c r="M98" s="101"/>
      <c r="N98" s="37"/>
      <c r="O98" s="66" t="s">
        <v>55</v>
      </c>
      <c r="P98" s="67"/>
      <c r="Q98" s="112">
        <f aca="true" t="shared" si="248" ref="Q98:Z98">Q94-Q96</f>
        <v>-18517.402875</v>
      </c>
      <c r="R98" s="112">
        <f t="shared" si="248"/>
        <v>-18517.402875</v>
      </c>
      <c r="S98" s="112">
        <f t="shared" si="248"/>
        <v>133868.91981249998</v>
      </c>
      <c r="T98" s="112">
        <f t="shared" si="248"/>
        <v>133868.91981249998</v>
      </c>
      <c r="U98" s="112">
        <f t="shared" si="248"/>
        <v>133868.91981249998</v>
      </c>
      <c r="V98" s="112">
        <f t="shared" si="248"/>
        <v>133868.91981249998</v>
      </c>
      <c r="W98" s="112">
        <f t="shared" si="248"/>
        <v>133868.91981249998</v>
      </c>
      <c r="X98" s="112">
        <f t="shared" si="248"/>
        <v>133868.91981249998</v>
      </c>
      <c r="Y98" s="112">
        <f t="shared" si="248"/>
        <v>133868.91981249998</v>
      </c>
      <c r="Z98" s="112">
        <f t="shared" si="248"/>
        <v>133868.91981249998</v>
      </c>
      <c r="AA98" s="101"/>
      <c r="AC98" s="66" t="s">
        <v>55</v>
      </c>
      <c r="AD98" s="67"/>
      <c r="AE98" s="112">
        <f aca="true" t="shared" si="249" ref="AE98:AN98">AE94-AE96</f>
        <v>-20018.22600000001</v>
      </c>
      <c r="AF98" s="112">
        <f t="shared" si="249"/>
        <v>-20018.22600000001</v>
      </c>
      <c r="AG98" s="112">
        <f t="shared" si="249"/>
        <v>131034.65918749997</v>
      </c>
      <c r="AH98" s="112">
        <f t="shared" si="249"/>
        <v>131034.65918749997</v>
      </c>
      <c r="AI98" s="112">
        <f t="shared" si="249"/>
        <v>131034.65918749997</v>
      </c>
      <c r="AJ98" s="112">
        <f t="shared" si="249"/>
        <v>131034.65918749997</v>
      </c>
      <c r="AK98" s="112">
        <f t="shared" si="249"/>
        <v>131034.65918749997</v>
      </c>
      <c r="AL98" s="112">
        <f t="shared" si="249"/>
        <v>131034.65918749997</v>
      </c>
      <c r="AM98" s="112">
        <f t="shared" si="249"/>
        <v>131034.65918749997</v>
      </c>
      <c r="AN98" s="112">
        <f t="shared" si="249"/>
        <v>131034.65918749997</v>
      </c>
      <c r="AO98" s="101"/>
      <c r="AQ98" s="66" t="s">
        <v>55</v>
      </c>
      <c r="AR98" s="67"/>
      <c r="AS98" s="112">
        <f aca="true" t="shared" si="250" ref="AS98:BB98">AS94-AS96</f>
        <v>-21519.049125000005</v>
      </c>
      <c r="AT98" s="112">
        <f t="shared" si="250"/>
        <v>-21519.049125000005</v>
      </c>
      <c r="AU98" s="112">
        <f t="shared" si="250"/>
        <v>128200.39856249996</v>
      </c>
      <c r="AV98" s="112">
        <f t="shared" si="250"/>
        <v>128200.39856249996</v>
      </c>
      <c r="AW98" s="112">
        <f t="shared" si="250"/>
        <v>128200.39856249996</v>
      </c>
      <c r="AX98" s="112">
        <f t="shared" si="250"/>
        <v>128200.39856249996</v>
      </c>
      <c r="AY98" s="112">
        <f t="shared" si="250"/>
        <v>128200.39856249996</v>
      </c>
      <c r="AZ98" s="112">
        <f t="shared" si="250"/>
        <v>128200.39856249996</v>
      </c>
      <c r="BA98" s="112">
        <f t="shared" si="250"/>
        <v>128200.39856249996</v>
      </c>
      <c r="BB98" s="112">
        <f t="shared" si="250"/>
        <v>128200.39856249996</v>
      </c>
      <c r="BC98" s="101"/>
      <c r="BE98" s="66" t="s">
        <v>55</v>
      </c>
      <c r="BF98" s="67"/>
      <c r="BG98" s="112">
        <f aca="true" t="shared" si="251" ref="BG98:BP98">BG94-BG96</f>
        <v>-23019.87225</v>
      </c>
      <c r="BH98" s="112">
        <f t="shared" si="251"/>
        <v>-23019.87225</v>
      </c>
      <c r="BI98" s="112">
        <f t="shared" si="251"/>
        <v>125366.13793749997</v>
      </c>
      <c r="BJ98" s="112">
        <f t="shared" si="251"/>
        <v>125366.13793749997</v>
      </c>
      <c r="BK98" s="112">
        <f t="shared" si="251"/>
        <v>125366.13793749997</v>
      </c>
      <c r="BL98" s="112">
        <f t="shared" si="251"/>
        <v>125366.13793749997</v>
      </c>
      <c r="BM98" s="112">
        <f t="shared" si="251"/>
        <v>125366.13793749997</v>
      </c>
      <c r="BN98" s="112">
        <f t="shared" si="251"/>
        <v>125366.13793749997</v>
      </c>
      <c r="BO98" s="112">
        <f t="shared" si="251"/>
        <v>125366.13793749997</v>
      </c>
      <c r="BP98" s="112">
        <f t="shared" si="251"/>
        <v>125366.13793749997</v>
      </c>
      <c r="BQ98" s="101"/>
      <c r="BS98" s="66" t="s">
        <v>55</v>
      </c>
      <c r="BT98" s="67"/>
      <c r="BU98" s="112">
        <f aca="true" t="shared" si="252" ref="BU98:CD98">BU94-BU96</f>
        <v>-24520.69537499998</v>
      </c>
      <c r="BV98" s="112">
        <f t="shared" si="252"/>
        <v>-24520.69537499998</v>
      </c>
      <c r="BW98" s="112">
        <f t="shared" si="252"/>
        <v>122531.8773125</v>
      </c>
      <c r="BX98" s="112">
        <f t="shared" si="252"/>
        <v>122531.8773125</v>
      </c>
      <c r="BY98" s="112">
        <f t="shared" si="252"/>
        <v>122531.8773125</v>
      </c>
      <c r="BZ98" s="112">
        <f t="shared" si="252"/>
        <v>122531.8773125</v>
      </c>
      <c r="CA98" s="112">
        <f t="shared" si="252"/>
        <v>122531.8773125</v>
      </c>
      <c r="CB98" s="112">
        <f t="shared" si="252"/>
        <v>122531.8773125</v>
      </c>
      <c r="CC98" s="112">
        <f t="shared" si="252"/>
        <v>122531.8773125</v>
      </c>
      <c r="CD98" s="112">
        <f t="shared" si="252"/>
        <v>122531.8773125</v>
      </c>
      <c r="CE98" s="101"/>
      <c r="CG98" s="66" t="s">
        <v>55</v>
      </c>
      <c r="CH98" s="67"/>
      <c r="CI98" s="112">
        <f aca="true" t="shared" si="253" ref="CI98:CR98">CI94-CI96</f>
        <v>-26021.518500000006</v>
      </c>
      <c r="CJ98" s="112">
        <f t="shared" si="253"/>
        <v>-26021.518500000006</v>
      </c>
      <c r="CK98" s="112">
        <f t="shared" si="253"/>
        <v>119697.61668749998</v>
      </c>
      <c r="CL98" s="112">
        <f t="shared" si="253"/>
        <v>119697.61668749998</v>
      </c>
      <c r="CM98" s="112">
        <f t="shared" si="253"/>
        <v>119697.61668749998</v>
      </c>
      <c r="CN98" s="112">
        <f t="shared" si="253"/>
        <v>119697.61668749998</v>
      </c>
      <c r="CO98" s="112">
        <f t="shared" si="253"/>
        <v>119697.61668749998</v>
      </c>
      <c r="CP98" s="112">
        <f t="shared" si="253"/>
        <v>119697.61668749998</v>
      </c>
      <c r="CQ98" s="112">
        <f t="shared" si="253"/>
        <v>119697.61668749998</v>
      </c>
      <c r="CR98" s="112">
        <f t="shared" si="253"/>
        <v>119697.61668749998</v>
      </c>
      <c r="CS98" s="101"/>
      <c r="CU98" s="66" t="s">
        <v>55</v>
      </c>
      <c r="CV98" s="67"/>
      <c r="CW98" s="112">
        <f aca="true" t="shared" si="254" ref="CW98:DF98">CW94-CW96</f>
        <v>-27522.341625</v>
      </c>
      <c r="CX98" s="112">
        <f t="shared" si="254"/>
        <v>-27522.341625</v>
      </c>
      <c r="CY98" s="112">
        <f t="shared" si="254"/>
        <v>116863.35606249997</v>
      </c>
      <c r="CZ98" s="112">
        <f t="shared" si="254"/>
        <v>116863.35606249997</v>
      </c>
      <c r="DA98" s="112">
        <f t="shared" si="254"/>
        <v>116863.35606249997</v>
      </c>
      <c r="DB98" s="112">
        <f t="shared" si="254"/>
        <v>116863.35606249997</v>
      </c>
      <c r="DC98" s="112">
        <f t="shared" si="254"/>
        <v>116863.35606249997</v>
      </c>
      <c r="DD98" s="112">
        <f t="shared" si="254"/>
        <v>116863.35606249997</v>
      </c>
      <c r="DE98" s="112">
        <f t="shared" si="254"/>
        <v>116863.35606249997</v>
      </c>
      <c r="DF98" s="112">
        <f t="shared" si="254"/>
        <v>116863.35606249997</v>
      </c>
      <c r="DG98" s="101"/>
      <c r="DI98" s="66" t="s">
        <v>55</v>
      </c>
      <c r="DJ98" s="67"/>
      <c r="DK98" s="112">
        <f aca="true" t="shared" si="255" ref="DK98:DT98">DK94-DK96</f>
        <v>-29023.164750000025</v>
      </c>
      <c r="DL98" s="112">
        <f t="shared" si="255"/>
        <v>-29023.164750000025</v>
      </c>
      <c r="DM98" s="112">
        <f t="shared" si="255"/>
        <v>114029.09543749997</v>
      </c>
      <c r="DN98" s="112">
        <f t="shared" si="255"/>
        <v>114029.09543749997</v>
      </c>
      <c r="DO98" s="112">
        <f t="shared" si="255"/>
        <v>114029.09543749997</v>
      </c>
      <c r="DP98" s="112">
        <f t="shared" si="255"/>
        <v>114029.09543749997</v>
      </c>
      <c r="DQ98" s="112">
        <f t="shared" si="255"/>
        <v>114029.09543749997</v>
      </c>
      <c r="DR98" s="112">
        <f t="shared" si="255"/>
        <v>114029.09543749997</v>
      </c>
      <c r="DS98" s="112">
        <f t="shared" si="255"/>
        <v>114029.09543749997</v>
      </c>
      <c r="DT98" s="112">
        <f t="shared" si="255"/>
        <v>114029.09543749997</v>
      </c>
      <c r="DU98" s="101"/>
    </row>
    <row r="99" spans="1:125" ht="12.75">
      <c r="A99" s="63"/>
      <c r="B99" s="11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118"/>
      <c r="N99" s="37"/>
      <c r="O99" s="63"/>
      <c r="P99" s="11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118"/>
      <c r="AC99" s="63"/>
      <c r="AD99" s="11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118"/>
      <c r="AQ99" s="63"/>
      <c r="AR99" s="11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118"/>
      <c r="BE99" s="63"/>
      <c r="BF99" s="11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118"/>
      <c r="BS99" s="63"/>
      <c r="BT99" s="11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118"/>
      <c r="CG99" s="63"/>
      <c r="CH99" s="11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118"/>
      <c r="CU99" s="63"/>
      <c r="CV99" s="11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118"/>
      <c r="DI99" s="63"/>
      <c r="DJ99" s="11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118"/>
    </row>
    <row r="100" spans="1:125" ht="12.75">
      <c r="A100" s="119" t="s">
        <v>56</v>
      </c>
      <c r="B100" s="120">
        <f>IRR(C103:L103)</f>
        <v>-0.04549932276355437</v>
      </c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37"/>
      <c r="N100" s="37"/>
      <c r="O100" s="119" t="s">
        <v>56</v>
      </c>
      <c r="P100" s="120">
        <f>IRR(Q103:Z103)</f>
        <v>-0.04933427725394986</v>
      </c>
      <c r="Q100" s="119"/>
      <c r="R100" s="121"/>
      <c r="S100" s="121"/>
      <c r="T100" s="121"/>
      <c r="U100" s="121"/>
      <c r="V100" s="121"/>
      <c r="W100" s="121"/>
      <c r="X100" s="121"/>
      <c r="Y100" s="121"/>
      <c r="Z100" s="121"/>
      <c r="AA100" s="37"/>
      <c r="AC100" s="119" t="s">
        <v>56</v>
      </c>
      <c r="AD100" s="120">
        <f>IRR(AE103:AN103)</f>
        <v>-0.053214229685192356</v>
      </c>
      <c r="AE100" s="119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37"/>
      <c r="AQ100" s="119" t="s">
        <v>56</v>
      </c>
      <c r="AR100" s="120">
        <f>IRR(AS103:BB103)</f>
        <v>-0.057141089542169364</v>
      </c>
      <c r="AS100" s="119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37"/>
      <c r="BE100" s="119" t="s">
        <v>56</v>
      </c>
      <c r="BF100" s="120">
        <f>IRR(BG103:BP103)</f>
        <v>-0.06111688619275771</v>
      </c>
      <c r="BG100" s="119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37"/>
      <c r="BS100" s="119" t="s">
        <v>56</v>
      </c>
      <c r="BT100" s="120">
        <f>IRR(BU103:CD103)</f>
        <v>-0.0651437793719537</v>
      </c>
      <c r="BU100" s="119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37"/>
      <c r="CG100" s="119" t="s">
        <v>56</v>
      </c>
      <c r="CH100" s="120">
        <f>IRR(CI103:CR103)</f>
        <v>-0.06922407084981347</v>
      </c>
      <c r="CI100" s="119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37"/>
      <c r="CU100" s="119" t="s">
        <v>56</v>
      </c>
      <c r="CV100" s="120">
        <f>IRR(CW103:DF103)</f>
        <v>-0.07336021744842432</v>
      </c>
      <c r="CW100" s="119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37"/>
      <c r="DI100" s="119" t="s">
        <v>56</v>
      </c>
      <c r="DJ100" s="120">
        <f>IRR(DK103:DT103)</f>
        <v>-0.07755484560091253</v>
      </c>
      <c r="DK100" s="119"/>
      <c r="DL100" s="121"/>
      <c r="DM100" s="121"/>
      <c r="DN100" s="121"/>
      <c r="DO100" s="121"/>
      <c r="DP100" s="121"/>
      <c r="DQ100" s="121"/>
      <c r="DR100" s="121"/>
      <c r="DS100" s="121"/>
      <c r="DT100" s="121"/>
      <c r="DU100" s="37"/>
    </row>
    <row r="101" spans="2:125" ht="12.75">
      <c r="B101" s="122" t="s">
        <v>57</v>
      </c>
      <c r="C101" s="123">
        <v>1386072</v>
      </c>
      <c r="D101" s="124"/>
      <c r="E101" s="124"/>
      <c r="F101" s="124"/>
      <c r="G101" s="124"/>
      <c r="H101" s="124"/>
      <c r="I101" s="124"/>
      <c r="J101" s="124"/>
      <c r="K101" s="125"/>
      <c r="L101" s="124"/>
      <c r="M101" s="126"/>
      <c r="N101" s="37"/>
      <c r="P101" s="122" t="s">
        <v>57</v>
      </c>
      <c r="Q101" s="123">
        <v>1386072</v>
      </c>
      <c r="R101" s="124"/>
      <c r="S101" s="124"/>
      <c r="T101" s="124"/>
      <c r="U101" s="124"/>
      <c r="V101" s="124"/>
      <c r="W101" s="124"/>
      <c r="X101" s="124"/>
      <c r="Y101" s="125"/>
      <c r="Z101" s="124"/>
      <c r="AA101" s="126"/>
      <c r="AD101" s="122" t="s">
        <v>57</v>
      </c>
      <c r="AE101" s="123">
        <v>1386072</v>
      </c>
      <c r="AF101" s="124"/>
      <c r="AG101" s="124"/>
      <c r="AH101" s="124"/>
      <c r="AI101" s="124"/>
      <c r="AJ101" s="124"/>
      <c r="AK101" s="124"/>
      <c r="AL101" s="124"/>
      <c r="AM101" s="125"/>
      <c r="AN101" s="124"/>
      <c r="AO101" s="126"/>
      <c r="AR101" s="122" t="s">
        <v>57</v>
      </c>
      <c r="AS101" s="123">
        <v>1386072</v>
      </c>
      <c r="AT101" s="124"/>
      <c r="AU101" s="124"/>
      <c r="AV101" s="124"/>
      <c r="AW101" s="124"/>
      <c r="AX101" s="124"/>
      <c r="AY101" s="124"/>
      <c r="AZ101" s="124"/>
      <c r="BA101" s="125"/>
      <c r="BB101" s="124"/>
      <c r="BC101" s="126"/>
      <c r="BF101" s="122" t="s">
        <v>57</v>
      </c>
      <c r="BG101" s="123">
        <v>1386072</v>
      </c>
      <c r="BH101" s="124"/>
      <c r="BI101" s="124"/>
      <c r="BJ101" s="124"/>
      <c r="BK101" s="124"/>
      <c r="BL101" s="124"/>
      <c r="BM101" s="124"/>
      <c r="BN101" s="124"/>
      <c r="BO101" s="125"/>
      <c r="BP101" s="124"/>
      <c r="BQ101" s="126"/>
      <c r="BT101" s="122" t="s">
        <v>57</v>
      </c>
      <c r="BU101" s="123">
        <v>1386072</v>
      </c>
      <c r="BV101" s="124"/>
      <c r="BW101" s="124"/>
      <c r="BX101" s="124"/>
      <c r="BY101" s="124"/>
      <c r="BZ101" s="124"/>
      <c r="CA101" s="124"/>
      <c r="CB101" s="124"/>
      <c r="CC101" s="125"/>
      <c r="CD101" s="124"/>
      <c r="CE101" s="126"/>
      <c r="CH101" s="122" t="s">
        <v>57</v>
      </c>
      <c r="CI101" s="123">
        <v>1386072</v>
      </c>
      <c r="CJ101" s="124"/>
      <c r="CK101" s="124"/>
      <c r="CL101" s="124"/>
      <c r="CM101" s="124"/>
      <c r="CN101" s="124"/>
      <c r="CO101" s="124"/>
      <c r="CP101" s="124"/>
      <c r="CQ101" s="125"/>
      <c r="CR101" s="124"/>
      <c r="CS101" s="126"/>
      <c r="CV101" s="122" t="s">
        <v>57</v>
      </c>
      <c r="CW101" s="123">
        <v>1386072</v>
      </c>
      <c r="CX101" s="124"/>
      <c r="CY101" s="124"/>
      <c r="CZ101" s="124"/>
      <c r="DA101" s="124"/>
      <c r="DB101" s="124"/>
      <c r="DC101" s="124"/>
      <c r="DD101" s="124"/>
      <c r="DE101" s="125"/>
      <c r="DF101" s="124"/>
      <c r="DG101" s="126"/>
      <c r="DJ101" s="122" t="s">
        <v>57</v>
      </c>
      <c r="DK101" s="123">
        <v>1386072</v>
      </c>
      <c r="DL101" s="124"/>
      <c r="DM101" s="124"/>
      <c r="DN101" s="124"/>
      <c r="DO101" s="124"/>
      <c r="DP101" s="124"/>
      <c r="DQ101" s="124"/>
      <c r="DR101" s="124"/>
      <c r="DS101" s="125"/>
      <c r="DT101" s="124"/>
      <c r="DU101" s="126"/>
    </row>
    <row r="102" spans="2:125" ht="12.75">
      <c r="B102" s="127" t="s">
        <v>58</v>
      </c>
      <c r="C102" s="128">
        <f aca="true" t="shared" si="256" ref="C102:L102">C98</f>
        <v>-17016.579750000004</v>
      </c>
      <c r="D102" s="129">
        <f t="shared" si="256"/>
        <v>-17016.579750000004</v>
      </c>
      <c r="E102" s="129">
        <f t="shared" si="256"/>
        <v>136703.18043749998</v>
      </c>
      <c r="F102" s="129">
        <f t="shared" si="256"/>
        <v>136703.18043749998</v>
      </c>
      <c r="G102" s="129">
        <f t="shared" si="256"/>
        <v>136703.18043749998</v>
      </c>
      <c r="H102" s="129">
        <f t="shared" si="256"/>
        <v>136703.18043749998</v>
      </c>
      <c r="I102" s="129">
        <f t="shared" si="256"/>
        <v>136703.18043749998</v>
      </c>
      <c r="J102" s="129">
        <f t="shared" si="256"/>
        <v>136703.18043749998</v>
      </c>
      <c r="K102" s="129">
        <f t="shared" si="256"/>
        <v>136703.18043749998</v>
      </c>
      <c r="L102" s="129">
        <f t="shared" si="256"/>
        <v>136703.18043749998</v>
      </c>
      <c r="M102" s="126"/>
      <c r="N102" s="37"/>
      <c r="P102" s="127" t="s">
        <v>58</v>
      </c>
      <c r="Q102" s="128">
        <f aca="true" t="shared" si="257" ref="Q102:Z102">Q98</f>
        <v>-18517.402875</v>
      </c>
      <c r="R102" s="129">
        <f t="shared" si="257"/>
        <v>-18517.402875</v>
      </c>
      <c r="S102" s="129">
        <f t="shared" si="257"/>
        <v>133868.91981249998</v>
      </c>
      <c r="T102" s="129">
        <f t="shared" si="257"/>
        <v>133868.91981249998</v>
      </c>
      <c r="U102" s="129">
        <f t="shared" si="257"/>
        <v>133868.91981249998</v>
      </c>
      <c r="V102" s="129">
        <f t="shared" si="257"/>
        <v>133868.91981249998</v>
      </c>
      <c r="W102" s="129">
        <f t="shared" si="257"/>
        <v>133868.91981249998</v>
      </c>
      <c r="X102" s="129">
        <f t="shared" si="257"/>
        <v>133868.91981249998</v>
      </c>
      <c r="Y102" s="129">
        <f t="shared" si="257"/>
        <v>133868.91981249998</v>
      </c>
      <c r="Z102" s="129">
        <f t="shared" si="257"/>
        <v>133868.91981249998</v>
      </c>
      <c r="AA102" s="126"/>
      <c r="AD102" s="127" t="s">
        <v>58</v>
      </c>
      <c r="AE102" s="128">
        <f aca="true" t="shared" si="258" ref="AE102:AN102">AE98</f>
        <v>-20018.22600000001</v>
      </c>
      <c r="AF102" s="129">
        <f t="shared" si="258"/>
        <v>-20018.22600000001</v>
      </c>
      <c r="AG102" s="129">
        <f t="shared" si="258"/>
        <v>131034.65918749997</v>
      </c>
      <c r="AH102" s="129">
        <f t="shared" si="258"/>
        <v>131034.65918749997</v>
      </c>
      <c r="AI102" s="129">
        <f t="shared" si="258"/>
        <v>131034.65918749997</v>
      </c>
      <c r="AJ102" s="129">
        <f t="shared" si="258"/>
        <v>131034.65918749997</v>
      </c>
      <c r="AK102" s="129">
        <f t="shared" si="258"/>
        <v>131034.65918749997</v>
      </c>
      <c r="AL102" s="129">
        <f t="shared" si="258"/>
        <v>131034.65918749997</v>
      </c>
      <c r="AM102" s="129">
        <f t="shared" si="258"/>
        <v>131034.65918749997</v>
      </c>
      <c r="AN102" s="129">
        <f t="shared" si="258"/>
        <v>131034.65918749997</v>
      </c>
      <c r="AO102" s="126"/>
      <c r="AR102" s="127" t="s">
        <v>58</v>
      </c>
      <c r="AS102" s="128">
        <f aca="true" t="shared" si="259" ref="AS102:BB102">AS98</f>
        <v>-21519.049125000005</v>
      </c>
      <c r="AT102" s="129">
        <f t="shared" si="259"/>
        <v>-21519.049125000005</v>
      </c>
      <c r="AU102" s="129">
        <f t="shared" si="259"/>
        <v>128200.39856249996</v>
      </c>
      <c r="AV102" s="129">
        <f t="shared" si="259"/>
        <v>128200.39856249996</v>
      </c>
      <c r="AW102" s="129">
        <f t="shared" si="259"/>
        <v>128200.39856249996</v>
      </c>
      <c r="AX102" s="129">
        <f t="shared" si="259"/>
        <v>128200.39856249996</v>
      </c>
      <c r="AY102" s="129">
        <f t="shared" si="259"/>
        <v>128200.39856249996</v>
      </c>
      <c r="AZ102" s="129">
        <f t="shared" si="259"/>
        <v>128200.39856249996</v>
      </c>
      <c r="BA102" s="129">
        <f t="shared" si="259"/>
        <v>128200.39856249996</v>
      </c>
      <c r="BB102" s="129">
        <f t="shared" si="259"/>
        <v>128200.39856249996</v>
      </c>
      <c r="BC102" s="126"/>
      <c r="BF102" s="127" t="s">
        <v>58</v>
      </c>
      <c r="BG102" s="128">
        <f aca="true" t="shared" si="260" ref="BG102:BP102">BG98</f>
        <v>-23019.87225</v>
      </c>
      <c r="BH102" s="129">
        <f t="shared" si="260"/>
        <v>-23019.87225</v>
      </c>
      <c r="BI102" s="129">
        <f t="shared" si="260"/>
        <v>125366.13793749997</v>
      </c>
      <c r="BJ102" s="129">
        <f t="shared" si="260"/>
        <v>125366.13793749997</v>
      </c>
      <c r="BK102" s="129">
        <f t="shared" si="260"/>
        <v>125366.13793749997</v>
      </c>
      <c r="BL102" s="129">
        <f t="shared" si="260"/>
        <v>125366.13793749997</v>
      </c>
      <c r="BM102" s="129">
        <f t="shared" si="260"/>
        <v>125366.13793749997</v>
      </c>
      <c r="BN102" s="129">
        <f t="shared" si="260"/>
        <v>125366.13793749997</v>
      </c>
      <c r="BO102" s="129">
        <f t="shared" si="260"/>
        <v>125366.13793749997</v>
      </c>
      <c r="BP102" s="129">
        <f t="shared" si="260"/>
        <v>125366.13793749997</v>
      </c>
      <c r="BQ102" s="126"/>
      <c r="BT102" s="127" t="s">
        <v>58</v>
      </c>
      <c r="BU102" s="128">
        <f aca="true" t="shared" si="261" ref="BU102:CD102">BU98</f>
        <v>-24520.69537499998</v>
      </c>
      <c r="BV102" s="129">
        <f t="shared" si="261"/>
        <v>-24520.69537499998</v>
      </c>
      <c r="BW102" s="129">
        <f t="shared" si="261"/>
        <v>122531.8773125</v>
      </c>
      <c r="BX102" s="129">
        <f t="shared" si="261"/>
        <v>122531.8773125</v>
      </c>
      <c r="BY102" s="129">
        <f t="shared" si="261"/>
        <v>122531.8773125</v>
      </c>
      <c r="BZ102" s="129">
        <f t="shared" si="261"/>
        <v>122531.8773125</v>
      </c>
      <c r="CA102" s="129">
        <f t="shared" si="261"/>
        <v>122531.8773125</v>
      </c>
      <c r="CB102" s="129">
        <f t="shared" si="261"/>
        <v>122531.8773125</v>
      </c>
      <c r="CC102" s="129">
        <f t="shared" si="261"/>
        <v>122531.8773125</v>
      </c>
      <c r="CD102" s="129">
        <f t="shared" si="261"/>
        <v>122531.8773125</v>
      </c>
      <c r="CE102" s="126"/>
      <c r="CH102" s="127" t="s">
        <v>58</v>
      </c>
      <c r="CI102" s="128">
        <f aca="true" t="shared" si="262" ref="CI102:CR102">CI98</f>
        <v>-26021.518500000006</v>
      </c>
      <c r="CJ102" s="129">
        <f t="shared" si="262"/>
        <v>-26021.518500000006</v>
      </c>
      <c r="CK102" s="129">
        <f t="shared" si="262"/>
        <v>119697.61668749998</v>
      </c>
      <c r="CL102" s="129">
        <f t="shared" si="262"/>
        <v>119697.61668749998</v>
      </c>
      <c r="CM102" s="129">
        <f t="shared" si="262"/>
        <v>119697.61668749998</v>
      </c>
      <c r="CN102" s="129">
        <f t="shared" si="262"/>
        <v>119697.61668749998</v>
      </c>
      <c r="CO102" s="129">
        <f t="shared" si="262"/>
        <v>119697.61668749998</v>
      </c>
      <c r="CP102" s="129">
        <f t="shared" si="262"/>
        <v>119697.61668749998</v>
      </c>
      <c r="CQ102" s="129">
        <f t="shared" si="262"/>
        <v>119697.61668749998</v>
      </c>
      <c r="CR102" s="129">
        <f t="shared" si="262"/>
        <v>119697.61668749998</v>
      </c>
      <c r="CS102" s="126"/>
      <c r="CV102" s="127" t="s">
        <v>58</v>
      </c>
      <c r="CW102" s="128">
        <f aca="true" t="shared" si="263" ref="CW102:DF102">CW98</f>
        <v>-27522.341625</v>
      </c>
      <c r="CX102" s="129">
        <f t="shared" si="263"/>
        <v>-27522.341625</v>
      </c>
      <c r="CY102" s="129">
        <f t="shared" si="263"/>
        <v>116863.35606249997</v>
      </c>
      <c r="CZ102" s="129">
        <f t="shared" si="263"/>
        <v>116863.35606249997</v>
      </c>
      <c r="DA102" s="129">
        <f t="shared" si="263"/>
        <v>116863.35606249997</v>
      </c>
      <c r="DB102" s="129">
        <f t="shared" si="263"/>
        <v>116863.35606249997</v>
      </c>
      <c r="DC102" s="129">
        <f t="shared" si="263"/>
        <v>116863.35606249997</v>
      </c>
      <c r="DD102" s="129">
        <f t="shared" si="263"/>
        <v>116863.35606249997</v>
      </c>
      <c r="DE102" s="129">
        <f t="shared" si="263"/>
        <v>116863.35606249997</v>
      </c>
      <c r="DF102" s="129">
        <f t="shared" si="263"/>
        <v>116863.35606249997</v>
      </c>
      <c r="DG102" s="126"/>
      <c r="DJ102" s="127" t="s">
        <v>58</v>
      </c>
      <c r="DK102" s="128">
        <f aca="true" t="shared" si="264" ref="DK102:DT102">DK98</f>
        <v>-29023.164750000025</v>
      </c>
      <c r="DL102" s="129">
        <f t="shared" si="264"/>
        <v>-29023.164750000025</v>
      </c>
      <c r="DM102" s="129">
        <f t="shared" si="264"/>
        <v>114029.09543749997</v>
      </c>
      <c r="DN102" s="129">
        <f t="shared" si="264"/>
        <v>114029.09543749997</v>
      </c>
      <c r="DO102" s="129">
        <f t="shared" si="264"/>
        <v>114029.09543749997</v>
      </c>
      <c r="DP102" s="129">
        <f t="shared" si="264"/>
        <v>114029.09543749997</v>
      </c>
      <c r="DQ102" s="129">
        <f t="shared" si="264"/>
        <v>114029.09543749997</v>
      </c>
      <c r="DR102" s="129">
        <f t="shared" si="264"/>
        <v>114029.09543749997</v>
      </c>
      <c r="DS102" s="129">
        <f t="shared" si="264"/>
        <v>114029.09543749997</v>
      </c>
      <c r="DT102" s="129">
        <f t="shared" si="264"/>
        <v>114029.09543749997</v>
      </c>
      <c r="DU102" s="126"/>
    </row>
    <row r="103" spans="2:125" ht="12.75">
      <c r="B103" s="130" t="s">
        <v>59</v>
      </c>
      <c r="C103" s="131">
        <f>C102-C101</f>
        <v>-1403088.57975</v>
      </c>
      <c r="D103" s="132">
        <f aca="true" t="shared" si="265" ref="D103:L103">D101+D102</f>
        <v>-17016.579750000004</v>
      </c>
      <c r="E103" s="132">
        <f t="shared" si="265"/>
        <v>136703.18043749998</v>
      </c>
      <c r="F103" s="132">
        <f t="shared" si="265"/>
        <v>136703.18043749998</v>
      </c>
      <c r="G103" s="132">
        <f t="shared" si="265"/>
        <v>136703.18043749998</v>
      </c>
      <c r="H103" s="132">
        <f t="shared" si="265"/>
        <v>136703.18043749998</v>
      </c>
      <c r="I103" s="132">
        <f t="shared" si="265"/>
        <v>136703.18043749998</v>
      </c>
      <c r="J103" s="132">
        <f t="shared" si="265"/>
        <v>136703.18043749998</v>
      </c>
      <c r="K103" s="132">
        <f t="shared" si="265"/>
        <v>136703.18043749998</v>
      </c>
      <c r="L103" s="132">
        <f t="shared" si="265"/>
        <v>136703.18043749998</v>
      </c>
      <c r="M103" s="126"/>
      <c r="N103" s="37"/>
      <c r="P103" s="130" t="s">
        <v>59</v>
      </c>
      <c r="Q103" s="131">
        <f>Q102-Q101</f>
        <v>-1404589.402875</v>
      </c>
      <c r="R103" s="132">
        <f aca="true" t="shared" si="266" ref="R103:Z103">R101+R102</f>
        <v>-18517.402875</v>
      </c>
      <c r="S103" s="132">
        <f t="shared" si="266"/>
        <v>133868.91981249998</v>
      </c>
      <c r="T103" s="132">
        <f t="shared" si="266"/>
        <v>133868.91981249998</v>
      </c>
      <c r="U103" s="132">
        <f t="shared" si="266"/>
        <v>133868.91981249998</v>
      </c>
      <c r="V103" s="132">
        <f t="shared" si="266"/>
        <v>133868.91981249998</v>
      </c>
      <c r="W103" s="132">
        <f t="shared" si="266"/>
        <v>133868.91981249998</v>
      </c>
      <c r="X103" s="132">
        <f t="shared" si="266"/>
        <v>133868.91981249998</v>
      </c>
      <c r="Y103" s="132">
        <f t="shared" si="266"/>
        <v>133868.91981249998</v>
      </c>
      <c r="Z103" s="132">
        <f t="shared" si="266"/>
        <v>133868.91981249998</v>
      </c>
      <c r="AA103" s="126"/>
      <c r="AD103" s="130" t="s">
        <v>59</v>
      </c>
      <c r="AE103" s="131">
        <f>AE102-AE101</f>
        <v>-1406090.226</v>
      </c>
      <c r="AF103" s="132">
        <f aca="true" t="shared" si="267" ref="AF103:AN103">AF101+AF102</f>
        <v>-20018.22600000001</v>
      </c>
      <c r="AG103" s="132">
        <f t="shared" si="267"/>
        <v>131034.65918749997</v>
      </c>
      <c r="AH103" s="132">
        <f t="shared" si="267"/>
        <v>131034.65918749997</v>
      </c>
      <c r="AI103" s="132">
        <f t="shared" si="267"/>
        <v>131034.65918749997</v>
      </c>
      <c r="AJ103" s="132">
        <f t="shared" si="267"/>
        <v>131034.65918749997</v>
      </c>
      <c r="AK103" s="132">
        <f t="shared" si="267"/>
        <v>131034.65918749997</v>
      </c>
      <c r="AL103" s="132">
        <f t="shared" si="267"/>
        <v>131034.65918749997</v>
      </c>
      <c r="AM103" s="132">
        <f t="shared" si="267"/>
        <v>131034.65918749997</v>
      </c>
      <c r="AN103" s="132">
        <f t="shared" si="267"/>
        <v>131034.65918749997</v>
      </c>
      <c r="AO103" s="126"/>
      <c r="AR103" s="130" t="s">
        <v>59</v>
      </c>
      <c r="AS103" s="131">
        <f>AS102-AS101</f>
        <v>-1407591.049125</v>
      </c>
      <c r="AT103" s="132">
        <f aca="true" t="shared" si="268" ref="AT103:BB103">AT101+AT102</f>
        <v>-21519.049125000005</v>
      </c>
      <c r="AU103" s="132">
        <f t="shared" si="268"/>
        <v>128200.39856249996</v>
      </c>
      <c r="AV103" s="132">
        <f t="shared" si="268"/>
        <v>128200.39856249996</v>
      </c>
      <c r="AW103" s="132">
        <f t="shared" si="268"/>
        <v>128200.39856249996</v>
      </c>
      <c r="AX103" s="132">
        <f t="shared" si="268"/>
        <v>128200.39856249996</v>
      </c>
      <c r="AY103" s="132">
        <f t="shared" si="268"/>
        <v>128200.39856249996</v>
      </c>
      <c r="AZ103" s="132">
        <f t="shared" si="268"/>
        <v>128200.39856249996</v>
      </c>
      <c r="BA103" s="132">
        <f t="shared" si="268"/>
        <v>128200.39856249996</v>
      </c>
      <c r="BB103" s="132">
        <f t="shared" si="268"/>
        <v>128200.39856249996</v>
      </c>
      <c r="BC103" s="126"/>
      <c r="BF103" s="130" t="s">
        <v>59</v>
      </c>
      <c r="BG103" s="131">
        <f>BG102-BG101</f>
        <v>-1409091.87225</v>
      </c>
      <c r="BH103" s="132">
        <f aca="true" t="shared" si="269" ref="BH103:BP103">BH101+BH102</f>
        <v>-23019.87225</v>
      </c>
      <c r="BI103" s="132">
        <f t="shared" si="269"/>
        <v>125366.13793749997</v>
      </c>
      <c r="BJ103" s="132">
        <f t="shared" si="269"/>
        <v>125366.13793749997</v>
      </c>
      <c r="BK103" s="132">
        <f t="shared" si="269"/>
        <v>125366.13793749997</v>
      </c>
      <c r="BL103" s="132">
        <f t="shared" si="269"/>
        <v>125366.13793749997</v>
      </c>
      <c r="BM103" s="132">
        <f t="shared" si="269"/>
        <v>125366.13793749997</v>
      </c>
      <c r="BN103" s="132">
        <f t="shared" si="269"/>
        <v>125366.13793749997</v>
      </c>
      <c r="BO103" s="132">
        <f t="shared" si="269"/>
        <v>125366.13793749997</v>
      </c>
      <c r="BP103" s="132">
        <f t="shared" si="269"/>
        <v>125366.13793749997</v>
      </c>
      <c r="BQ103" s="126"/>
      <c r="BT103" s="130" t="s">
        <v>59</v>
      </c>
      <c r="BU103" s="131">
        <f>BU102-BU101</f>
        <v>-1410592.695375</v>
      </c>
      <c r="BV103" s="132">
        <f aca="true" t="shared" si="270" ref="BV103:CD103">BV101+BV102</f>
        <v>-24520.69537499998</v>
      </c>
      <c r="BW103" s="132">
        <f t="shared" si="270"/>
        <v>122531.8773125</v>
      </c>
      <c r="BX103" s="132">
        <f t="shared" si="270"/>
        <v>122531.8773125</v>
      </c>
      <c r="BY103" s="132">
        <f t="shared" si="270"/>
        <v>122531.8773125</v>
      </c>
      <c r="BZ103" s="132">
        <f t="shared" si="270"/>
        <v>122531.8773125</v>
      </c>
      <c r="CA103" s="132">
        <f t="shared" si="270"/>
        <v>122531.8773125</v>
      </c>
      <c r="CB103" s="132">
        <f t="shared" si="270"/>
        <v>122531.8773125</v>
      </c>
      <c r="CC103" s="132">
        <f t="shared" si="270"/>
        <v>122531.8773125</v>
      </c>
      <c r="CD103" s="132">
        <f t="shared" si="270"/>
        <v>122531.8773125</v>
      </c>
      <c r="CE103" s="126"/>
      <c r="CH103" s="130" t="s">
        <v>59</v>
      </c>
      <c r="CI103" s="131">
        <f>CI102-CI101</f>
        <v>-1412093.5185</v>
      </c>
      <c r="CJ103" s="132">
        <f aca="true" t="shared" si="271" ref="CJ103:CR103">CJ101+CJ102</f>
        <v>-26021.518500000006</v>
      </c>
      <c r="CK103" s="132">
        <f t="shared" si="271"/>
        <v>119697.61668749998</v>
      </c>
      <c r="CL103" s="132">
        <f t="shared" si="271"/>
        <v>119697.61668749998</v>
      </c>
      <c r="CM103" s="132">
        <f t="shared" si="271"/>
        <v>119697.61668749998</v>
      </c>
      <c r="CN103" s="132">
        <f t="shared" si="271"/>
        <v>119697.61668749998</v>
      </c>
      <c r="CO103" s="132">
        <f t="shared" si="271"/>
        <v>119697.61668749998</v>
      </c>
      <c r="CP103" s="132">
        <f t="shared" si="271"/>
        <v>119697.61668749998</v>
      </c>
      <c r="CQ103" s="132">
        <f t="shared" si="271"/>
        <v>119697.61668749998</v>
      </c>
      <c r="CR103" s="132">
        <f t="shared" si="271"/>
        <v>119697.61668749998</v>
      </c>
      <c r="CS103" s="126"/>
      <c r="CV103" s="130" t="s">
        <v>59</v>
      </c>
      <c r="CW103" s="131">
        <f>CW102-CW101</f>
        <v>-1413594.341625</v>
      </c>
      <c r="CX103" s="132">
        <f aca="true" t="shared" si="272" ref="CX103:DF103">CX101+CX102</f>
        <v>-27522.341625</v>
      </c>
      <c r="CY103" s="132">
        <f t="shared" si="272"/>
        <v>116863.35606249997</v>
      </c>
      <c r="CZ103" s="132">
        <f t="shared" si="272"/>
        <v>116863.35606249997</v>
      </c>
      <c r="DA103" s="132">
        <f t="shared" si="272"/>
        <v>116863.35606249997</v>
      </c>
      <c r="DB103" s="132">
        <f t="shared" si="272"/>
        <v>116863.35606249997</v>
      </c>
      <c r="DC103" s="132">
        <f t="shared" si="272"/>
        <v>116863.35606249997</v>
      </c>
      <c r="DD103" s="132">
        <f t="shared" si="272"/>
        <v>116863.35606249997</v>
      </c>
      <c r="DE103" s="132">
        <f t="shared" si="272"/>
        <v>116863.35606249997</v>
      </c>
      <c r="DF103" s="132">
        <f t="shared" si="272"/>
        <v>116863.35606249997</v>
      </c>
      <c r="DG103" s="126"/>
      <c r="DJ103" s="130" t="s">
        <v>59</v>
      </c>
      <c r="DK103" s="131">
        <f>DK102-DK101</f>
        <v>-1415095.16475</v>
      </c>
      <c r="DL103" s="132">
        <f aca="true" t="shared" si="273" ref="DL103:DT103">DL101+DL102</f>
        <v>-29023.164750000025</v>
      </c>
      <c r="DM103" s="132">
        <f t="shared" si="273"/>
        <v>114029.09543749997</v>
      </c>
      <c r="DN103" s="132">
        <f t="shared" si="273"/>
        <v>114029.09543749997</v>
      </c>
      <c r="DO103" s="132">
        <f t="shared" si="273"/>
        <v>114029.09543749997</v>
      </c>
      <c r="DP103" s="132">
        <f t="shared" si="273"/>
        <v>114029.09543749997</v>
      </c>
      <c r="DQ103" s="132">
        <f t="shared" si="273"/>
        <v>114029.09543749997</v>
      </c>
      <c r="DR103" s="132">
        <f t="shared" si="273"/>
        <v>114029.09543749997</v>
      </c>
      <c r="DS103" s="132">
        <f t="shared" si="273"/>
        <v>114029.09543749997</v>
      </c>
      <c r="DT103" s="132">
        <f t="shared" si="273"/>
        <v>114029.09543749997</v>
      </c>
      <c r="DU103" s="126"/>
    </row>
    <row r="104" spans="1:20" ht="12.75">
      <c r="A104" s="37"/>
      <c r="B104" s="133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</row>
    <row r="105" spans="1:20" ht="12.75">
      <c r="A105" s="37"/>
      <c r="B105" s="133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</row>
    <row r="106" spans="1:20" ht="12.75">
      <c r="A106" s="37"/>
      <c r="B106" s="133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</row>
    <row r="107" spans="1:114" ht="30.75" thickBot="1">
      <c r="A107" s="39" t="s">
        <v>63</v>
      </c>
      <c r="N107" s="37"/>
      <c r="O107" s="39" t="s">
        <v>63</v>
      </c>
      <c r="P107" s="40"/>
      <c r="AC107" s="39" t="s">
        <v>63</v>
      </c>
      <c r="AD107" s="40"/>
      <c r="AQ107" s="39" t="s">
        <v>63</v>
      </c>
      <c r="AR107" s="40"/>
      <c r="BE107" s="39" t="s">
        <v>63</v>
      </c>
      <c r="BF107" s="40"/>
      <c r="BS107" s="39" t="s">
        <v>63</v>
      </c>
      <c r="BT107" s="40"/>
      <c r="CG107" s="39" t="s">
        <v>63</v>
      </c>
      <c r="CH107" s="40"/>
      <c r="CU107" s="39" t="s">
        <v>63</v>
      </c>
      <c r="CV107" s="40"/>
      <c r="DI107" s="39" t="s">
        <v>63</v>
      </c>
      <c r="DJ107" s="40"/>
    </row>
    <row r="108" spans="1:120" ht="18.75" thickBot="1">
      <c r="A108" s="41" t="s">
        <v>62</v>
      </c>
      <c r="B108" s="42"/>
      <c r="E108" s="138" t="s">
        <v>65</v>
      </c>
      <c r="F108" s="139">
        <v>-0.1</v>
      </c>
      <c r="G108" s="43"/>
      <c r="H108" s="44"/>
      <c r="N108" s="37"/>
      <c r="O108" s="41" t="s">
        <v>62</v>
      </c>
      <c r="P108" s="42"/>
      <c r="S108" s="138" t="s">
        <v>65</v>
      </c>
      <c r="T108" s="140">
        <v>-0.075</v>
      </c>
      <c r="U108" s="43"/>
      <c r="V108" s="44"/>
      <c r="AC108" s="41" t="s">
        <v>62</v>
      </c>
      <c r="AD108" s="42"/>
      <c r="AG108" s="138" t="s">
        <v>65</v>
      </c>
      <c r="AH108" s="140">
        <v>-0.05</v>
      </c>
      <c r="AI108" s="43"/>
      <c r="AJ108" s="44"/>
      <c r="AQ108" s="41" t="s">
        <v>62</v>
      </c>
      <c r="AR108" s="42"/>
      <c r="AU108" s="138" t="s">
        <v>65</v>
      </c>
      <c r="AV108" s="140">
        <v>-0.025</v>
      </c>
      <c r="AW108" s="43"/>
      <c r="AX108" s="44"/>
      <c r="BE108" s="41" t="s">
        <v>62</v>
      </c>
      <c r="BF108" s="42"/>
      <c r="BI108" s="138" t="s">
        <v>65</v>
      </c>
      <c r="BJ108" s="140">
        <v>0</v>
      </c>
      <c r="BK108" s="43"/>
      <c r="BL108" s="44"/>
      <c r="BS108" s="41" t="s">
        <v>62</v>
      </c>
      <c r="BT108" s="42"/>
      <c r="BW108" s="138" t="s">
        <v>65</v>
      </c>
      <c r="BX108" s="140">
        <v>0.025</v>
      </c>
      <c r="BY108" s="43"/>
      <c r="BZ108" s="44"/>
      <c r="CG108" s="41" t="s">
        <v>62</v>
      </c>
      <c r="CH108" s="42"/>
      <c r="CK108" s="138" t="s">
        <v>65</v>
      </c>
      <c r="CL108" s="140">
        <v>0.05</v>
      </c>
      <c r="CM108" s="43"/>
      <c r="CN108" s="44"/>
      <c r="CU108" s="41" t="s">
        <v>62</v>
      </c>
      <c r="CV108" s="42"/>
      <c r="CY108" s="138" t="s">
        <v>65</v>
      </c>
      <c r="CZ108" s="140">
        <v>0.075</v>
      </c>
      <c r="DA108" s="43"/>
      <c r="DB108" s="44"/>
      <c r="DI108" s="41" t="s">
        <v>62</v>
      </c>
      <c r="DJ108" s="42"/>
      <c r="DM108" s="138" t="s">
        <v>65</v>
      </c>
      <c r="DN108" s="140">
        <v>0.1</v>
      </c>
      <c r="DO108" s="43"/>
      <c r="DP108" s="44"/>
    </row>
    <row r="109" spans="1:120" ht="18">
      <c r="A109" s="45"/>
      <c r="B109" s="46"/>
      <c r="G109" s="43"/>
      <c r="H109" s="44"/>
      <c r="N109" s="37"/>
      <c r="O109" s="45"/>
      <c r="P109" s="46"/>
      <c r="U109" s="43"/>
      <c r="V109" s="44"/>
      <c r="AC109" s="45"/>
      <c r="AD109" s="46"/>
      <c r="AI109" s="43"/>
      <c r="AJ109" s="44"/>
      <c r="AQ109" s="45"/>
      <c r="AR109" s="46"/>
      <c r="AW109" s="43"/>
      <c r="AX109" s="44"/>
      <c r="BE109" s="45"/>
      <c r="BF109" s="46"/>
      <c r="BK109" s="43"/>
      <c r="BL109" s="44"/>
      <c r="BS109" s="45"/>
      <c r="BT109" s="46"/>
      <c r="BY109" s="43"/>
      <c r="BZ109" s="44"/>
      <c r="CG109" s="45"/>
      <c r="CH109" s="46"/>
      <c r="CM109" s="43"/>
      <c r="CN109" s="44"/>
      <c r="CU109" s="45"/>
      <c r="CV109" s="46"/>
      <c r="DA109" s="43"/>
      <c r="DB109" s="44"/>
      <c r="DI109" s="45"/>
      <c r="DJ109" s="46"/>
      <c r="DO109" s="43"/>
      <c r="DP109" s="44"/>
    </row>
    <row r="110" spans="7:119" ht="12.75">
      <c r="G110" s="47"/>
      <c r="N110" s="37"/>
      <c r="P110" s="40"/>
      <c r="U110" s="47"/>
      <c r="AD110" s="40"/>
      <c r="AI110" s="47"/>
      <c r="AR110" s="40"/>
      <c r="AW110" s="47"/>
      <c r="BF110" s="40"/>
      <c r="BK110" s="47"/>
      <c r="BT110" s="40"/>
      <c r="BY110" s="47"/>
      <c r="CH110" s="40"/>
      <c r="CM110" s="47"/>
      <c r="CV110" s="40"/>
      <c r="DA110" s="47"/>
      <c r="DJ110" s="40"/>
      <c r="DO110" s="47"/>
    </row>
    <row r="111" spans="1:125" ht="12.75">
      <c r="A111" s="48" t="s">
        <v>31</v>
      </c>
      <c r="B111" s="49"/>
      <c r="C111" s="50">
        <v>1</v>
      </c>
      <c r="D111" s="50">
        <v>2</v>
      </c>
      <c r="E111" s="50">
        <v>3</v>
      </c>
      <c r="F111" s="50">
        <v>4</v>
      </c>
      <c r="G111" s="50">
        <v>5</v>
      </c>
      <c r="H111" s="50">
        <v>6</v>
      </c>
      <c r="I111" s="50">
        <v>7</v>
      </c>
      <c r="J111" s="50">
        <v>8</v>
      </c>
      <c r="K111" s="50">
        <v>9</v>
      </c>
      <c r="L111" s="50">
        <v>10</v>
      </c>
      <c r="M111" s="51"/>
      <c r="N111" s="37"/>
      <c r="O111" s="48" t="s">
        <v>31</v>
      </c>
      <c r="P111" s="49"/>
      <c r="Q111" s="50">
        <v>1</v>
      </c>
      <c r="R111" s="50">
        <v>2</v>
      </c>
      <c r="S111" s="50">
        <v>3</v>
      </c>
      <c r="T111" s="50">
        <v>4</v>
      </c>
      <c r="U111" s="50">
        <v>5</v>
      </c>
      <c r="V111" s="50">
        <v>6</v>
      </c>
      <c r="W111" s="50">
        <v>7</v>
      </c>
      <c r="X111" s="50">
        <v>8</v>
      </c>
      <c r="Y111" s="50">
        <v>9</v>
      </c>
      <c r="Z111" s="50">
        <v>10</v>
      </c>
      <c r="AA111" s="51"/>
      <c r="AC111" s="48" t="s">
        <v>31</v>
      </c>
      <c r="AD111" s="49"/>
      <c r="AE111" s="50">
        <v>1</v>
      </c>
      <c r="AF111" s="50">
        <v>2</v>
      </c>
      <c r="AG111" s="50">
        <v>3</v>
      </c>
      <c r="AH111" s="50">
        <v>4</v>
      </c>
      <c r="AI111" s="50">
        <v>5</v>
      </c>
      <c r="AJ111" s="50">
        <v>6</v>
      </c>
      <c r="AK111" s="50">
        <v>7</v>
      </c>
      <c r="AL111" s="50">
        <v>8</v>
      </c>
      <c r="AM111" s="50">
        <v>9</v>
      </c>
      <c r="AN111" s="50">
        <v>10</v>
      </c>
      <c r="AO111" s="51"/>
      <c r="AQ111" s="48" t="s">
        <v>31</v>
      </c>
      <c r="AR111" s="49"/>
      <c r="AS111" s="50">
        <v>1</v>
      </c>
      <c r="AT111" s="50">
        <v>2</v>
      </c>
      <c r="AU111" s="50">
        <v>3</v>
      </c>
      <c r="AV111" s="50">
        <v>4</v>
      </c>
      <c r="AW111" s="50">
        <v>5</v>
      </c>
      <c r="AX111" s="50">
        <v>6</v>
      </c>
      <c r="AY111" s="50">
        <v>7</v>
      </c>
      <c r="AZ111" s="50">
        <v>8</v>
      </c>
      <c r="BA111" s="50">
        <v>9</v>
      </c>
      <c r="BB111" s="50">
        <v>10</v>
      </c>
      <c r="BC111" s="51"/>
      <c r="BE111" s="48" t="s">
        <v>31</v>
      </c>
      <c r="BF111" s="49"/>
      <c r="BG111" s="50">
        <v>1</v>
      </c>
      <c r="BH111" s="50">
        <v>2</v>
      </c>
      <c r="BI111" s="50">
        <v>3</v>
      </c>
      <c r="BJ111" s="50">
        <v>4</v>
      </c>
      <c r="BK111" s="50">
        <v>5</v>
      </c>
      <c r="BL111" s="50">
        <v>6</v>
      </c>
      <c r="BM111" s="50">
        <v>7</v>
      </c>
      <c r="BN111" s="50">
        <v>8</v>
      </c>
      <c r="BO111" s="50">
        <v>9</v>
      </c>
      <c r="BP111" s="50">
        <v>10</v>
      </c>
      <c r="BQ111" s="51"/>
      <c r="BS111" s="48" t="s">
        <v>31</v>
      </c>
      <c r="BT111" s="49"/>
      <c r="BU111" s="50">
        <v>1</v>
      </c>
      <c r="BV111" s="50">
        <v>2</v>
      </c>
      <c r="BW111" s="50">
        <v>3</v>
      </c>
      <c r="BX111" s="50">
        <v>4</v>
      </c>
      <c r="BY111" s="50">
        <v>5</v>
      </c>
      <c r="BZ111" s="50">
        <v>6</v>
      </c>
      <c r="CA111" s="50">
        <v>7</v>
      </c>
      <c r="CB111" s="50">
        <v>8</v>
      </c>
      <c r="CC111" s="50">
        <v>9</v>
      </c>
      <c r="CD111" s="50">
        <v>10</v>
      </c>
      <c r="CE111" s="51"/>
      <c r="CG111" s="48" t="s">
        <v>31</v>
      </c>
      <c r="CH111" s="49"/>
      <c r="CI111" s="50">
        <v>1</v>
      </c>
      <c r="CJ111" s="50">
        <v>2</v>
      </c>
      <c r="CK111" s="50">
        <v>3</v>
      </c>
      <c r="CL111" s="50">
        <v>4</v>
      </c>
      <c r="CM111" s="50">
        <v>5</v>
      </c>
      <c r="CN111" s="50">
        <v>6</v>
      </c>
      <c r="CO111" s="50">
        <v>7</v>
      </c>
      <c r="CP111" s="50">
        <v>8</v>
      </c>
      <c r="CQ111" s="50">
        <v>9</v>
      </c>
      <c r="CR111" s="50">
        <v>10</v>
      </c>
      <c r="CS111" s="51"/>
      <c r="CU111" s="48" t="s">
        <v>31</v>
      </c>
      <c r="CV111" s="49"/>
      <c r="CW111" s="50">
        <v>1</v>
      </c>
      <c r="CX111" s="50">
        <v>2</v>
      </c>
      <c r="CY111" s="50">
        <v>3</v>
      </c>
      <c r="CZ111" s="50">
        <v>4</v>
      </c>
      <c r="DA111" s="50">
        <v>5</v>
      </c>
      <c r="DB111" s="50">
        <v>6</v>
      </c>
      <c r="DC111" s="50">
        <v>7</v>
      </c>
      <c r="DD111" s="50">
        <v>8</v>
      </c>
      <c r="DE111" s="50">
        <v>9</v>
      </c>
      <c r="DF111" s="50">
        <v>10</v>
      </c>
      <c r="DG111" s="51"/>
      <c r="DI111" s="48" t="s">
        <v>31</v>
      </c>
      <c r="DJ111" s="49"/>
      <c r="DK111" s="50">
        <v>1</v>
      </c>
      <c r="DL111" s="50">
        <v>2</v>
      </c>
      <c r="DM111" s="50">
        <v>3</v>
      </c>
      <c r="DN111" s="50">
        <v>4</v>
      </c>
      <c r="DO111" s="50">
        <v>5</v>
      </c>
      <c r="DP111" s="50">
        <v>6</v>
      </c>
      <c r="DQ111" s="50">
        <v>7</v>
      </c>
      <c r="DR111" s="50">
        <v>8</v>
      </c>
      <c r="DS111" s="50">
        <v>9</v>
      </c>
      <c r="DT111" s="50">
        <v>10</v>
      </c>
      <c r="DU111" s="51"/>
    </row>
    <row r="112" spans="1:125" ht="12.75">
      <c r="A112" s="53" t="s">
        <v>32</v>
      </c>
      <c r="B112" s="54"/>
      <c r="C112" s="55">
        <v>12</v>
      </c>
      <c r="D112" s="56">
        <v>12</v>
      </c>
      <c r="E112" s="56">
        <v>12</v>
      </c>
      <c r="F112" s="56">
        <v>12</v>
      </c>
      <c r="G112" s="56">
        <v>12</v>
      </c>
      <c r="H112" s="56">
        <v>12</v>
      </c>
      <c r="I112" s="56">
        <v>12</v>
      </c>
      <c r="J112" s="56">
        <v>12</v>
      </c>
      <c r="K112" s="56">
        <v>12</v>
      </c>
      <c r="L112" s="56">
        <v>12</v>
      </c>
      <c r="M112" s="57"/>
      <c r="N112" s="37"/>
      <c r="O112" s="53" t="s">
        <v>32</v>
      </c>
      <c r="P112" s="54"/>
      <c r="Q112" s="55">
        <v>12</v>
      </c>
      <c r="R112" s="56">
        <v>12</v>
      </c>
      <c r="S112" s="56">
        <v>12</v>
      </c>
      <c r="T112" s="56">
        <v>12</v>
      </c>
      <c r="U112" s="56">
        <v>12</v>
      </c>
      <c r="V112" s="56">
        <v>12</v>
      </c>
      <c r="W112" s="56">
        <v>12</v>
      </c>
      <c r="X112" s="56">
        <v>12</v>
      </c>
      <c r="Y112" s="56">
        <v>12</v>
      </c>
      <c r="Z112" s="56">
        <v>12</v>
      </c>
      <c r="AA112" s="57"/>
      <c r="AC112" s="53" t="s">
        <v>32</v>
      </c>
      <c r="AD112" s="54"/>
      <c r="AE112" s="55">
        <v>12</v>
      </c>
      <c r="AF112" s="56">
        <v>12</v>
      </c>
      <c r="AG112" s="56">
        <v>12</v>
      </c>
      <c r="AH112" s="56">
        <v>12</v>
      </c>
      <c r="AI112" s="56">
        <v>12</v>
      </c>
      <c r="AJ112" s="56">
        <v>12</v>
      </c>
      <c r="AK112" s="56">
        <v>12</v>
      </c>
      <c r="AL112" s="56">
        <v>12</v>
      </c>
      <c r="AM112" s="56">
        <v>12</v>
      </c>
      <c r="AN112" s="56">
        <v>12</v>
      </c>
      <c r="AO112" s="57"/>
      <c r="AQ112" s="53" t="s">
        <v>32</v>
      </c>
      <c r="AR112" s="54"/>
      <c r="AS112" s="55">
        <v>12</v>
      </c>
      <c r="AT112" s="56">
        <v>12</v>
      </c>
      <c r="AU112" s="56">
        <v>12</v>
      </c>
      <c r="AV112" s="56">
        <v>12</v>
      </c>
      <c r="AW112" s="56">
        <v>12</v>
      </c>
      <c r="AX112" s="56">
        <v>12</v>
      </c>
      <c r="AY112" s="56">
        <v>12</v>
      </c>
      <c r="AZ112" s="56">
        <v>12</v>
      </c>
      <c r="BA112" s="56">
        <v>12</v>
      </c>
      <c r="BB112" s="56">
        <v>12</v>
      </c>
      <c r="BC112" s="57"/>
      <c r="BE112" s="53" t="s">
        <v>32</v>
      </c>
      <c r="BF112" s="54"/>
      <c r="BG112" s="55">
        <v>12</v>
      </c>
      <c r="BH112" s="56">
        <v>12</v>
      </c>
      <c r="BI112" s="56">
        <v>12</v>
      </c>
      <c r="BJ112" s="56">
        <v>12</v>
      </c>
      <c r="BK112" s="56">
        <v>12</v>
      </c>
      <c r="BL112" s="56">
        <v>12</v>
      </c>
      <c r="BM112" s="56">
        <v>12</v>
      </c>
      <c r="BN112" s="56">
        <v>12</v>
      </c>
      <c r="BO112" s="56">
        <v>12</v>
      </c>
      <c r="BP112" s="56">
        <v>12</v>
      </c>
      <c r="BQ112" s="57"/>
      <c r="BS112" s="53" t="s">
        <v>32</v>
      </c>
      <c r="BT112" s="54"/>
      <c r="BU112" s="55">
        <v>12</v>
      </c>
      <c r="BV112" s="56">
        <v>12</v>
      </c>
      <c r="BW112" s="56">
        <v>12</v>
      </c>
      <c r="BX112" s="56">
        <v>12</v>
      </c>
      <c r="BY112" s="56">
        <v>12</v>
      </c>
      <c r="BZ112" s="56">
        <v>12</v>
      </c>
      <c r="CA112" s="56">
        <v>12</v>
      </c>
      <c r="CB112" s="56">
        <v>12</v>
      </c>
      <c r="CC112" s="56">
        <v>12</v>
      </c>
      <c r="CD112" s="56">
        <v>12</v>
      </c>
      <c r="CE112" s="57"/>
      <c r="CG112" s="53" t="s">
        <v>32</v>
      </c>
      <c r="CH112" s="54"/>
      <c r="CI112" s="55">
        <v>12</v>
      </c>
      <c r="CJ112" s="56">
        <v>12</v>
      </c>
      <c r="CK112" s="56">
        <v>12</v>
      </c>
      <c r="CL112" s="56">
        <v>12</v>
      </c>
      <c r="CM112" s="56">
        <v>12</v>
      </c>
      <c r="CN112" s="56">
        <v>12</v>
      </c>
      <c r="CO112" s="56">
        <v>12</v>
      </c>
      <c r="CP112" s="56">
        <v>12</v>
      </c>
      <c r="CQ112" s="56">
        <v>12</v>
      </c>
      <c r="CR112" s="56">
        <v>12</v>
      </c>
      <c r="CS112" s="57"/>
      <c r="CU112" s="53" t="s">
        <v>32</v>
      </c>
      <c r="CV112" s="54"/>
      <c r="CW112" s="55">
        <v>12</v>
      </c>
      <c r="CX112" s="56">
        <v>12</v>
      </c>
      <c r="CY112" s="56">
        <v>12</v>
      </c>
      <c r="CZ112" s="56">
        <v>12</v>
      </c>
      <c r="DA112" s="56">
        <v>12</v>
      </c>
      <c r="DB112" s="56">
        <v>12</v>
      </c>
      <c r="DC112" s="56">
        <v>12</v>
      </c>
      <c r="DD112" s="56">
        <v>12</v>
      </c>
      <c r="DE112" s="56">
        <v>12</v>
      </c>
      <c r="DF112" s="56">
        <v>12</v>
      </c>
      <c r="DG112" s="57"/>
      <c r="DI112" s="53" t="s">
        <v>32</v>
      </c>
      <c r="DJ112" s="54"/>
      <c r="DK112" s="55">
        <v>12</v>
      </c>
      <c r="DL112" s="56">
        <v>12</v>
      </c>
      <c r="DM112" s="56">
        <v>12</v>
      </c>
      <c r="DN112" s="56">
        <v>12</v>
      </c>
      <c r="DO112" s="56">
        <v>12</v>
      </c>
      <c r="DP112" s="56">
        <v>12</v>
      </c>
      <c r="DQ112" s="56">
        <v>12</v>
      </c>
      <c r="DR112" s="56">
        <v>12</v>
      </c>
      <c r="DS112" s="56">
        <v>12</v>
      </c>
      <c r="DT112" s="56">
        <v>12</v>
      </c>
      <c r="DU112" s="57"/>
    </row>
    <row r="113" spans="1:125" ht="12.75">
      <c r="A113" s="58" t="s">
        <v>30</v>
      </c>
      <c r="B113" s="59"/>
      <c r="C113" s="60">
        <v>1</v>
      </c>
      <c r="D113" s="60">
        <v>2</v>
      </c>
      <c r="E113" s="60">
        <v>3</v>
      </c>
      <c r="F113" s="60">
        <v>4</v>
      </c>
      <c r="G113" s="60">
        <v>5</v>
      </c>
      <c r="H113" s="60">
        <v>6</v>
      </c>
      <c r="I113" s="60">
        <v>7</v>
      </c>
      <c r="J113" s="60">
        <v>8</v>
      </c>
      <c r="K113" s="60">
        <v>9</v>
      </c>
      <c r="L113" s="60">
        <v>10</v>
      </c>
      <c r="M113" s="61"/>
      <c r="N113" s="37"/>
      <c r="O113" s="58" t="s">
        <v>30</v>
      </c>
      <c r="P113" s="59"/>
      <c r="Q113" s="60">
        <v>1</v>
      </c>
      <c r="R113" s="60">
        <v>2</v>
      </c>
      <c r="S113" s="60">
        <v>3</v>
      </c>
      <c r="T113" s="60">
        <v>4</v>
      </c>
      <c r="U113" s="60">
        <v>5</v>
      </c>
      <c r="V113" s="60">
        <v>6</v>
      </c>
      <c r="W113" s="60">
        <v>7</v>
      </c>
      <c r="X113" s="60">
        <v>8</v>
      </c>
      <c r="Y113" s="60">
        <v>9</v>
      </c>
      <c r="Z113" s="60">
        <v>10</v>
      </c>
      <c r="AA113" s="61"/>
      <c r="AC113" s="58" t="s">
        <v>30</v>
      </c>
      <c r="AD113" s="59"/>
      <c r="AE113" s="60">
        <v>1</v>
      </c>
      <c r="AF113" s="60">
        <v>2</v>
      </c>
      <c r="AG113" s="60">
        <v>3</v>
      </c>
      <c r="AH113" s="60">
        <v>4</v>
      </c>
      <c r="AI113" s="60">
        <v>5</v>
      </c>
      <c r="AJ113" s="60">
        <v>6</v>
      </c>
      <c r="AK113" s="60">
        <v>7</v>
      </c>
      <c r="AL113" s="60">
        <v>8</v>
      </c>
      <c r="AM113" s="60">
        <v>9</v>
      </c>
      <c r="AN113" s="60">
        <v>10</v>
      </c>
      <c r="AO113" s="61"/>
      <c r="AQ113" s="58" t="s">
        <v>30</v>
      </c>
      <c r="AR113" s="59"/>
      <c r="AS113" s="60">
        <v>1</v>
      </c>
      <c r="AT113" s="60">
        <v>2</v>
      </c>
      <c r="AU113" s="60">
        <v>3</v>
      </c>
      <c r="AV113" s="60">
        <v>4</v>
      </c>
      <c r="AW113" s="60">
        <v>5</v>
      </c>
      <c r="AX113" s="60">
        <v>6</v>
      </c>
      <c r="AY113" s="60">
        <v>7</v>
      </c>
      <c r="AZ113" s="60">
        <v>8</v>
      </c>
      <c r="BA113" s="60">
        <v>9</v>
      </c>
      <c r="BB113" s="60">
        <v>10</v>
      </c>
      <c r="BC113" s="61"/>
      <c r="BE113" s="58" t="s">
        <v>30</v>
      </c>
      <c r="BF113" s="59"/>
      <c r="BG113" s="60">
        <v>1</v>
      </c>
      <c r="BH113" s="60">
        <v>2</v>
      </c>
      <c r="BI113" s="60">
        <v>3</v>
      </c>
      <c r="BJ113" s="60">
        <v>4</v>
      </c>
      <c r="BK113" s="60">
        <v>5</v>
      </c>
      <c r="BL113" s="60">
        <v>6</v>
      </c>
      <c r="BM113" s="60">
        <v>7</v>
      </c>
      <c r="BN113" s="60">
        <v>8</v>
      </c>
      <c r="BO113" s="60">
        <v>9</v>
      </c>
      <c r="BP113" s="60">
        <v>10</v>
      </c>
      <c r="BQ113" s="61"/>
      <c r="BS113" s="58" t="s">
        <v>30</v>
      </c>
      <c r="BT113" s="59"/>
      <c r="BU113" s="60">
        <v>1</v>
      </c>
      <c r="BV113" s="60">
        <v>2</v>
      </c>
      <c r="BW113" s="60">
        <v>3</v>
      </c>
      <c r="BX113" s="60">
        <v>4</v>
      </c>
      <c r="BY113" s="60">
        <v>5</v>
      </c>
      <c r="BZ113" s="60">
        <v>6</v>
      </c>
      <c r="CA113" s="60">
        <v>7</v>
      </c>
      <c r="CB113" s="60">
        <v>8</v>
      </c>
      <c r="CC113" s="60">
        <v>9</v>
      </c>
      <c r="CD113" s="60">
        <v>10</v>
      </c>
      <c r="CE113" s="61"/>
      <c r="CG113" s="58" t="s">
        <v>30</v>
      </c>
      <c r="CH113" s="59"/>
      <c r="CI113" s="60">
        <v>1</v>
      </c>
      <c r="CJ113" s="60">
        <v>2</v>
      </c>
      <c r="CK113" s="60">
        <v>3</v>
      </c>
      <c r="CL113" s="60">
        <v>4</v>
      </c>
      <c r="CM113" s="60">
        <v>5</v>
      </c>
      <c r="CN113" s="60">
        <v>6</v>
      </c>
      <c r="CO113" s="60">
        <v>7</v>
      </c>
      <c r="CP113" s="60">
        <v>8</v>
      </c>
      <c r="CQ113" s="60">
        <v>9</v>
      </c>
      <c r="CR113" s="60">
        <v>10</v>
      </c>
      <c r="CS113" s="61"/>
      <c r="CU113" s="58" t="s">
        <v>30</v>
      </c>
      <c r="CV113" s="59"/>
      <c r="CW113" s="60">
        <v>1</v>
      </c>
      <c r="CX113" s="60">
        <v>2</v>
      </c>
      <c r="CY113" s="60">
        <v>3</v>
      </c>
      <c r="CZ113" s="60">
        <v>4</v>
      </c>
      <c r="DA113" s="60">
        <v>5</v>
      </c>
      <c r="DB113" s="60">
        <v>6</v>
      </c>
      <c r="DC113" s="60">
        <v>7</v>
      </c>
      <c r="DD113" s="60">
        <v>8</v>
      </c>
      <c r="DE113" s="60">
        <v>9</v>
      </c>
      <c r="DF113" s="60">
        <v>10</v>
      </c>
      <c r="DG113" s="61"/>
      <c r="DI113" s="58" t="s">
        <v>30</v>
      </c>
      <c r="DJ113" s="59"/>
      <c r="DK113" s="60">
        <v>1</v>
      </c>
      <c r="DL113" s="60">
        <v>2</v>
      </c>
      <c r="DM113" s="60">
        <v>3</v>
      </c>
      <c r="DN113" s="60">
        <v>4</v>
      </c>
      <c r="DO113" s="60">
        <v>5</v>
      </c>
      <c r="DP113" s="60">
        <v>6</v>
      </c>
      <c r="DQ113" s="60">
        <v>7</v>
      </c>
      <c r="DR113" s="60">
        <v>8</v>
      </c>
      <c r="DS113" s="60">
        <v>9</v>
      </c>
      <c r="DT113" s="60">
        <v>10</v>
      </c>
      <c r="DU113" s="61"/>
    </row>
    <row r="114" spans="1:125" ht="12.75">
      <c r="A114" s="63"/>
      <c r="B114" s="49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5"/>
      <c r="N114" s="37"/>
      <c r="O114" s="63"/>
      <c r="P114" s="49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5"/>
      <c r="AC114" s="63"/>
      <c r="AD114" s="49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5"/>
      <c r="AQ114" s="63"/>
      <c r="AR114" s="49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5"/>
      <c r="BE114" s="63"/>
      <c r="BF114" s="49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5"/>
      <c r="BS114" s="63"/>
      <c r="BT114" s="49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5"/>
      <c r="CG114" s="63"/>
      <c r="CH114" s="49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5"/>
      <c r="CU114" s="63"/>
      <c r="CV114" s="49"/>
      <c r="CW114" s="64"/>
      <c r="CX114" s="64"/>
      <c r="CY114" s="64"/>
      <c r="CZ114" s="64"/>
      <c r="DA114" s="64"/>
      <c r="DB114" s="64"/>
      <c r="DC114" s="64"/>
      <c r="DD114" s="64"/>
      <c r="DE114" s="64"/>
      <c r="DF114" s="64"/>
      <c r="DG114" s="65"/>
      <c r="DI114" s="63"/>
      <c r="DJ114" s="49"/>
      <c r="DK114" s="64"/>
      <c r="DL114" s="64"/>
      <c r="DM114" s="64"/>
      <c r="DN114" s="64"/>
      <c r="DO114" s="64"/>
      <c r="DP114" s="64"/>
      <c r="DQ114" s="64"/>
      <c r="DR114" s="64"/>
      <c r="DS114" s="64"/>
      <c r="DT114" s="64"/>
      <c r="DU114" s="65"/>
    </row>
    <row r="115" spans="1:125" ht="12.75">
      <c r="A115" s="66" t="s">
        <v>33</v>
      </c>
      <c r="B115" s="67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5"/>
      <c r="N115" s="37"/>
      <c r="O115" s="66" t="s">
        <v>33</v>
      </c>
      <c r="P115" s="67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5"/>
      <c r="AC115" s="66" t="s">
        <v>33</v>
      </c>
      <c r="AD115" s="67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5"/>
      <c r="AQ115" s="66" t="s">
        <v>33</v>
      </c>
      <c r="AR115" s="67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5"/>
      <c r="BE115" s="66" t="s">
        <v>33</v>
      </c>
      <c r="BF115" s="67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65"/>
      <c r="BS115" s="66" t="s">
        <v>33</v>
      </c>
      <c r="BT115" s="67"/>
      <c r="BU115" s="68"/>
      <c r="BV115" s="68"/>
      <c r="BW115" s="68"/>
      <c r="BX115" s="68"/>
      <c r="BY115" s="68"/>
      <c r="BZ115" s="68"/>
      <c r="CA115" s="68"/>
      <c r="CB115" s="68"/>
      <c r="CC115" s="68"/>
      <c r="CD115" s="68"/>
      <c r="CE115" s="65"/>
      <c r="CG115" s="66" t="s">
        <v>33</v>
      </c>
      <c r="CH115" s="67"/>
      <c r="CI115" s="68"/>
      <c r="CJ115" s="68"/>
      <c r="CK115" s="68"/>
      <c r="CL115" s="68"/>
      <c r="CM115" s="68"/>
      <c r="CN115" s="68"/>
      <c r="CO115" s="68"/>
      <c r="CP115" s="68"/>
      <c r="CQ115" s="68"/>
      <c r="CR115" s="68"/>
      <c r="CS115" s="65"/>
      <c r="CU115" s="66" t="s">
        <v>33</v>
      </c>
      <c r="CV115" s="67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5"/>
      <c r="DI115" s="66" t="s">
        <v>33</v>
      </c>
      <c r="DJ115" s="67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5"/>
    </row>
    <row r="116" spans="1:125" ht="12.75">
      <c r="A116" s="69" t="s">
        <v>34</v>
      </c>
      <c r="B116" s="70"/>
      <c r="C116" s="71">
        <v>0</v>
      </c>
      <c r="D116" s="72">
        <v>0</v>
      </c>
      <c r="E116" s="73">
        <v>4950000</v>
      </c>
      <c r="F116" s="73">
        <v>4950000</v>
      </c>
      <c r="G116" s="73">
        <v>4950000</v>
      </c>
      <c r="H116" s="73">
        <v>4950000</v>
      </c>
      <c r="I116" s="73">
        <v>4950000</v>
      </c>
      <c r="J116" s="73">
        <v>4950000</v>
      </c>
      <c r="K116" s="73">
        <v>4950000</v>
      </c>
      <c r="L116" s="73">
        <v>4950000</v>
      </c>
      <c r="M116" s="74"/>
      <c r="N116" s="37"/>
      <c r="O116" s="69" t="s">
        <v>34</v>
      </c>
      <c r="P116" s="70"/>
      <c r="Q116" s="71">
        <v>0</v>
      </c>
      <c r="R116" s="72">
        <v>0</v>
      </c>
      <c r="S116" s="73">
        <v>4950000</v>
      </c>
      <c r="T116" s="73">
        <v>4950000</v>
      </c>
      <c r="U116" s="73">
        <v>4950000</v>
      </c>
      <c r="V116" s="73">
        <v>4950000</v>
      </c>
      <c r="W116" s="73">
        <v>4950000</v>
      </c>
      <c r="X116" s="73">
        <v>4950000</v>
      </c>
      <c r="Y116" s="73">
        <v>4950000</v>
      </c>
      <c r="Z116" s="73">
        <v>4950000</v>
      </c>
      <c r="AA116" s="74"/>
      <c r="AC116" s="69" t="s">
        <v>34</v>
      </c>
      <c r="AD116" s="70"/>
      <c r="AE116" s="71">
        <v>0</v>
      </c>
      <c r="AF116" s="72">
        <v>0</v>
      </c>
      <c r="AG116" s="73">
        <v>4950000</v>
      </c>
      <c r="AH116" s="73">
        <v>4950000</v>
      </c>
      <c r="AI116" s="73">
        <v>4950000</v>
      </c>
      <c r="AJ116" s="73">
        <v>4950000</v>
      </c>
      <c r="AK116" s="73">
        <v>4950000</v>
      </c>
      <c r="AL116" s="73">
        <v>4950000</v>
      </c>
      <c r="AM116" s="73">
        <v>4950000</v>
      </c>
      <c r="AN116" s="73">
        <v>4950000</v>
      </c>
      <c r="AO116" s="74"/>
      <c r="AQ116" s="69" t="s">
        <v>34</v>
      </c>
      <c r="AR116" s="70"/>
      <c r="AS116" s="71">
        <v>0</v>
      </c>
      <c r="AT116" s="72">
        <v>0</v>
      </c>
      <c r="AU116" s="73">
        <v>4950000</v>
      </c>
      <c r="AV116" s="73">
        <v>4950000</v>
      </c>
      <c r="AW116" s="73">
        <v>4950000</v>
      </c>
      <c r="AX116" s="73">
        <v>4950000</v>
      </c>
      <c r="AY116" s="73">
        <v>4950000</v>
      </c>
      <c r="AZ116" s="73">
        <v>4950000</v>
      </c>
      <c r="BA116" s="73">
        <v>4950000</v>
      </c>
      <c r="BB116" s="73">
        <v>4950000</v>
      </c>
      <c r="BC116" s="74"/>
      <c r="BE116" s="69" t="s">
        <v>34</v>
      </c>
      <c r="BF116" s="70"/>
      <c r="BG116" s="71">
        <v>0</v>
      </c>
      <c r="BH116" s="72">
        <v>0</v>
      </c>
      <c r="BI116" s="73">
        <v>4950000</v>
      </c>
      <c r="BJ116" s="73">
        <v>4950000</v>
      </c>
      <c r="BK116" s="73">
        <v>4950000</v>
      </c>
      <c r="BL116" s="73">
        <v>4950000</v>
      </c>
      <c r="BM116" s="73">
        <v>4950000</v>
      </c>
      <c r="BN116" s="73">
        <v>4950000</v>
      </c>
      <c r="BO116" s="73">
        <v>4950000</v>
      </c>
      <c r="BP116" s="73">
        <v>4950000</v>
      </c>
      <c r="BQ116" s="74"/>
      <c r="BS116" s="69" t="s">
        <v>34</v>
      </c>
      <c r="BT116" s="70"/>
      <c r="BU116" s="71">
        <v>0</v>
      </c>
      <c r="BV116" s="72">
        <v>0</v>
      </c>
      <c r="BW116" s="73">
        <v>4950000</v>
      </c>
      <c r="BX116" s="73">
        <v>4950000</v>
      </c>
      <c r="BY116" s="73">
        <v>4950000</v>
      </c>
      <c r="BZ116" s="73">
        <v>4950000</v>
      </c>
      <c r="CA116" s="73">
        <v>4950000</v>
      </c>
      <c r="CB116" s="73">
        <v>4950000</v>
      </c>
      <c r="CC116" s="73">
        <v>4950000</v>
      </c>
      <c r="CD116" s="73">
        <v>4950000</v>
      </c>
      <c r="CE116" s="74"/>
      <c r="CG116" s="69" t="s">
        <v>34</v>
      </c>
      <c r="CH116" s="70"/>
      <c r="CI116" s="71">
        <v>0</v>
      </c>
      <c r="CJ116" s="72">
        <v>0</v>
      </c>
      <c r="CK116" s="73">
        <v>4950000</v>
      </c>
      <c r="CL116" s="73">
        <v>4950000</v>
      </c>
      <c r="CM116" s="73">
        <v>4950000</v>
      </c>
      <c r="CN116" s="73">
        <v>4950000</v>
      </c>
      <c r="CO116" s="73">
        <v>4950000</v>
      </c>
      <c r="CP116" s="73">
        <v>4950000</v>
      </c>
      <c r="CQ116" s="73">
        <v>4950000</v>
      </c>
      <c r="CR116" s="73">
        <v>4950000</v>
      </c>
      <c r="CS116" s="74"/>
      <c r="CU116" s="69" t="s">
        <v>34</v>
      </c>
      <c r="CV116" s="70"/>
      <c r="CW116" s="71">
        <v>0</v>
      </c>
      <c r="CX116" s="72">
        <v>0</v>
      </c>
      <c r="CY116" s="73">
        <v>4950000</v>
      </c>
      <c r="CZ116" s="73">
        <v>4950000</v>
      </c>
      <c r="DA116" s="73">
        <v>4950000</v>
      </c>
      <c r="DB116" s="73">
        <v>4950000</v>
      </c>
      <c r="DC116" s="73">
        <v>4950000</v>
      </c>
      <c r="DD116" s="73">
        <v>4950000</v>
      </c>
      <c r="DE116" s="73">
        <v>4950000</v>
      </c>
      <c r="DF116" s="73">
        <v>4950000</v>
      </c>
      <c r="DG116" s="74"/>
      <c r="DI116" s="69" t="s">
        <v>34</v>
      </c>
      <c r="DJ116" s="70"/>
      <c r="DK116" s="71">
        <v>0</v>
      </c>
      <c r="DL116" s="72">
        <v>0</v>
      </c>
      <c r="DM116" s="73">
        <v>4950000</v>
      </c>
      <c r="DN116" s="73">
        <v>4950000</v>
      </c>
      <c r="DO116" s="73">
        <v>4950000</v>
      </c>
      <c r="DP116" s="73">
        <v>4950000</v>
      </c>
      <c r="DQ116" s="73">
        <v>4950000</v>
      </c>
      <c r="DR116" s="73">
        <v>4950000</v>
      </c>
      <c r="DS116" s="73">
        <v>4950000</v>
      </c>
      <c r="DT116" s="73">
        <v>4950000</v>
      </c>
      <c r="DU116" s="74"/>
    </row>
    <row r="117" spans="1:125" ht="12.75">
      <c r="A117" s="77" t="s">
        <v>35</v>
      </c>
      <c r="B117" s="78"/>
      <c r="C117" s="79">
        <f>0.078748*(1+F108)</f>
        <v>0.0708732</v>
      </c>
      <c r="D117" s="80">
        <f>C117</f>
        <v>0.0708732</v>
      </c>
      <c r="E117" s="80">
        <f aca="true" t="shared" si="274" ref="E117:L117">D117</f>
        <v>0.0708732</v>
      </c>
      <c r="F117" s="80">
        <f t="shared" si="274"/>
        <v>0.0708732</v>
      </c>
      <c r="G117" s="80">
        <f t="shared" si="274"/>
        <v>0.0708732</v>
      </c>
      <c r="H117" s="80">
        <f t="shared" si="274"/>
        <v>0.0708732</v>
      </c>
      <c r="I117" s="80">
        <f t="shared" si="274"/>
        <v>0.0708732</v>
      </c>
      <c r="J117" s="80">
        <f t="shared" si="274"/>
        <v>0.0708732</v>
      </c>
      <c r="K117" s="80">
        <f t="shared" si="274"/>
        <v>0.0708732</v>
      </c>
      <c r="L117" s="80">
        <f t="shared" si="274"/>
        <v>0.0708732</v>
      </c>
      <c r="M117" s="81"/>
      <c r="N117" s="37"/>
      <c r="O117" s="77" t="s">
        <v>35</v>
      </c>
      <c r="P117" s="78"/>
      <c r="Q117" s="79">
        <f>0.078748*(1+T108)</f>
        <v>0.0728419</v>
      </c>
      <c r="R117" s="80">
        <f>Q117</f>
        <v>0.0728419</v>
      </c>
      <c r="S117" s="80">
        <f aca="true" t="shared" si="275" ref="S117:Z117">R117</f>
        <v>0.0728419</v>
      </c>
      <c r="T117" s="80">
        <f t="shared" si="275"/>
        <v>0.0728419</v>
      </c>
      <c r="U117" s="80">
        <f t="shared" si="275"/>
        <v>0.0728419</v>
      </c>
      <c r="V117" s="80">
        <f t="shared" si="275"/>
        <v>0.0728419</v>
      </c>
      <c r="W117" s="80">
        <f t="shared" si="275"/>
        <v>0.0728419</v>
      </c>
      <c r="X117" s="80">
        <f t="shared" si="275"/>
        <v>0.0728419</v>
      </c>
      <c r="Y117" s="80">
        <f t="shared" si="275"/>
        <v>0.0728419</v>
      </c>
      <c r="Z117" s="80">
        <f t="shared" si="275"/>
        <v>0.0728419</v>
      </c>
      <c r="AA117" s="81"/>
      <c r="AC117" s="77" t="s">
        <v>35</v>
      </c>
      <c r="AD117" s="78"/>
      <c r="AE117" s="79">
        <f>0.078748*(1+AH108)</f>
        <v>0.07481059999999999</v>
      </c>
      <c r="AF117" s="80">
        <f>AE117</f>
        <v>0.07481059999999999</v>
      </c>
      <c r="AG117" s="80">
        <f aca="true" t="shared" si="276" ref="AG117:AN117">AF117</f>
        <v>0.07481059999999999</v>
      </c>
      <c r="AH117" s="80">
        <f t="shared" si="276"/>
        <v>0.07481059999999999</v>
      </c>
      <c r="AI117" s="80">
        <f t="shared" si="276"/>
        <v>0.07481059999999999</v>
      </c>
      <c r="AJ117" s="80">
        <f t="shared" si="276"/>
        <v>0.07481059999999999</v>
      </c>
      <c r="AK117" s="80">
        <f t="shared" si="276"/>
        <v>0.07481059999999999</v>
      </c>
      <c r="AL117" s="80">
        <f t="shared" si="276"/>
        <v>0.07481059999999999</v>
      </c>
      <c r="AM117" s="80">
        <f t="shared" si="276"/>
        <v>0.07481059999999999</v>
      </c>
      <c r="AN117" s="80">
        <f t="shared" si="276"/>
        <v>0.07481059999999999</v>
      </c>
      <c r="AO117" s="81"/>
      <c r="AQ117" s="77" t="s">
        <v>35</v>
      </c>
      <c r="AR117" s="78"/>
      <c r="AS117" s="79">
        <f>0.078748*(1+AV108)</f>
        <v>0.0767793</v>
      </c>
      <c r="AT117" s="80">
        <f>AS117</f>
        <v>0.0767793</v>
      </c>
      <c r="AU117" s="80">
        <f aca="true" t="shared" si="277" ref="AU117:BB117">AT117</f>
        <v>0.0767793</v>
      </c>
      <c r="AV117" s="80">
        <f t="shared" si="277"/>
        <v>0.0767793</v>
      </c>
      <c r="AW117" s="80">
        <f t="shared" si="277"/>
        <v>0.0767793</v>
      </c>
      <c r="AX117" s="80">
        <f t="shared" si="277"/>
        <v>0.0767793</v>
      </c>
      <c r="AY117" s="80">
        <f t="shared" si="277"/>
        <v>0.0767793</v>
      </c>
      <c r="AZ117" s="80">
        <f t="shared" si="277"/>
        <v>0.0767793</v>
      </c>
      <c r="BA117" s="80">
        <f t="shared" si="277"/>
        <v>0.0767793</v>
      </c>
      <c r="BB117" s="80">
        <f t="shared" si="277"/>
        <v>0.0767793</v>
      </c>
      <c r="BC117" s="81"/>
      <c r="BE117" s="77" t="s">
        <v>35</v>
      </c>
      <c r="BF117" s="78"/>
      <c r="BG117" s="79">
        <f>0.078748*(1+BJ108)</f>
        <v>0.078748</v>
      </c>
      <c r="BH117" s="80">
        <f>BG117</f>
        <v>0.078748</v>
      </c>
      <c r="BI117" s="80">
        <f aca="true" t="shared" si="278" ref="BI117:BP117">BH117</f>
        <v>0.078748</v>
      </c>
      <c r="BJ117" s="80">
        <f t="shared" si="278"/>
        <v>0.078748</v>
      </c>
      <c r="BK117" s="80">
        <f t="shared" si="278"/>
        <v>0.078748</v>
      </c>
      <c r="BL117" s="80">
        <f t="shared" si="278"/>
        <v>0.078748</v>
      </c>
      <c r="BM117" s="80">
        <f t="shared" si="278"/>
        <v>0.078748</v>
      </c>
      <c r="BN117" s="80">
        <f t="shared" si="278"/>
        <v>0.078748</v>
      </c>
      <c r="BO117" s="80">
        <f t="shared" si="278"/>
        <v>0.078748</v>
      </c>
      <c r="BP117" s="80">
        <f t="shared" si="278"/>
        <v>0.078748</v>
      </c>
      <c r="BQ117" s="81"/>
      <c r="BS117" s="77" t="s">
        <v>35</v>
      </c>
      <c r="BT117" s="78"/>
      <c r="BU117" s="79">
        <f>0.078748*(1+BX108)</f>
        <v>0.08071669999999999</v>
      </c>
      <c r="BV117" s="80">
        <f>BU117</f>
        <v>0.08071669999999999</v>
      </c>
      <c r="BW117" s="80">
        <f aca="true" t="shared" si="279" ref="BW117:CD117">BV117</f>
        <v>0.08071669999999999</v>
      </c>
      <c r="BX117" s="80">
        <f t="shared" si="279"/>
        <v>0.08071669999999999</v>
      </c>
      <c r="BY117" s="80">
        <f t="shared" si="279"/>
        <v>0.08071669999999999</v>
      </c>
      <c r="BZ117" s="80">
        <f t="shared" si="279"/>
        <v>0.08071669999999999</v>
      </c>
      <c r="CA117" s="80">
        <f t="shared" si="279"/>
        <v>0.08071669999999999</v>
      </c>
      <c r="CB117" s="80">
        <f t="shared" si="279"/>
        <v>0.08071669999999999</v>
      </c>
      <c r="CC117" s="80">
        <f t="shared" si="279"/>
        <v>0.08071669999999999</v>
      </c>
      <c r="CD117" s="80">
        <f t="shared" si="279"/>
        <v>0.08071669999999999</v>
      </c>
      <c r="CE117" s="81"/>
      <c r="CG117" s="77" t="s">
        <v>35</v>
      </c>
      <c r="CH117" s="78"/>
      <c r="CI117" s="79">
        <f>0.078748*(1+CL108)</f>
        <v>0.0826854</v>
      </c>
      <c r="CJ117" s="80">
        <f>CI117</f>
        <v>0.0826854</v>
      </c>
      <c r="CK117" s="80">
        <f aca="true" t="shared" si="280" ref="CK117:CR117">CJ117</f>
        <v>0.0826854</v>
      </c>
      <c r="CL117" s="80">
        <f t="shared" si="280"/>
        <v>0.0826854</v>
      </c>
      <c r="CM117" s="80">
        <f t="shared" si="280"/>
        <v>0.0826854</v>
      </c>
      <c r="CN117" s="80">
        <f t="shared" si="280"/>
        <v>0.0826854</v>
      </c>
      <c r="CO117" s="80">
        <f t="shared" si="280"/>
        <v>0.0826854</v>
      </c>
      <c r="CP117" s="80">
        <f t="shared" si="280"/>
        <v>0.0826854</v>
      </c>
      <c r="CQ117" s="80">
        <f t="shared" si="280"/>
        <v>0.0826854</v>
      </c>
      <c r="CR117" s="80">
        <f t="shared" si="280"/>
        <v>0.0826854</v>
      </c>
      <c r="CS117" s="81"/>
      <c r="CU117" s="77" t="s">
        <v>35</v>
      </c>
      <c r="CV117" s="78"/>
      <c r="CW117" s="79">
        <f>0.078748*(1+CZ108)</f>
        <v>0.0846541</v>
      </c>
      <c r="CX117" s="80">
        <f>CW117</f>
        <v>0.0846541</v>
      </c>
      <c r="CY117" s="80">
        <f aca="true" t="shared" si="281" ref="CY117:DF117">CX117</f>
        <v>0.0846541</v>
      </c>
      <c r="CZ117" s="80">
        <f t="shared" si="281"/>
        <v>0.0846541</v>
      </c>
      <c r="DA117" s="80">
        <f t="shared" si="281"/>
        <v>0.0846541</v>
      </c>
      <c r="DB117" s="80">
        <f t="shared" si="281"/>
        <v>0.0846541</v>
      </c>
      <c r="DC117" s="80">
        <f t="shared" si="281"/>
        <v>0.0846541</v>
      </c>
      <c r="DD117" s="80">
        <f t="shared" si="281"/>
        <v>0.0846541</v>
      </c>
      <c r="DE117" s="80">
        <f t="shared" si="281"/>
        <v>0.0846541</v>
      </c>
      <c r="DF117" s="80">
        <f t="shared" si="281"/>
        <v>0.0846541</v>
      </c>
      <c r="DG117" s="81"/>
      <c r="DI117" s="77" t="s">
        <v>35</v>
      </c>
      <c r="DJ117" s="78"/>
      <c r="DK117" s="79">
        <f>0.078748*(1+DN108)</f>
        <v>0.0866228</v>
      </c>
      <c r="DL117" s="80">
        <f>DK117</f>
        <v>0.0866228</v>
      </c>
      <c r="DM117" s="80">
        <f aca="true" t="shared" si="282" ref="DM117:DT117">DL117</f>
        <v>0.0866228</v>
      </c>
      <c r="DN117" s="80">
        <f t="shared" si="282"/>
        <v>0.0866228</v>
      </c>
      <c r="DO117" s="80">
        <f t="shared" si="282"/>
        <v>0.0866228</v>
      </c>
      <c r="DP117" s="80">
        <f t="shared" si="282"/>
        <v>0.0866228</v>
      </c>
      <c r="DQ117" s="80">
        <f t="shared" si="282"/>
        <v>0.0866228</v>
      </c>
      <c r="DR117" s="80">
        <f t="shared" si="282"/>
        <v>0.0866228</v>
      </c>
      <c r="DS117" s="80">
        <f t="shared" si="282"/>
        <v>0.0866228</v>
      </c>
      <c r="DT117" s="80">
        <f t="shared" si="282"/>
        <v>0.0866228</v>
      </c>
      <c r="DU117" s="81"/>
    </row>
    <row r="118" spans="1:125" ht="12.75">
      <c r="A118" s="83" t="s">
        <v>36</v>
      </c>
      <c r="B118" s="84"/>
      <c r="C118" s="85">
        <f>C116*C117</f>
        <v>0</v>
      </c>
      <c r="D118" s="85">
        <f aca="true" t="shared" si="283" ref="D118:L118">D116*D117</f>
        <v>0</v>
      </c>
      <c r="E118" s="85">
        <f t="shared" si="283"/>
        <v>350822.33999999997</v>
      </c>
      <c r="F118" s="85">
        <f t="shared" si="283"/>
        <v>350822.33999999997</v>
      </c>
      <c r="G118" s="85">
        <f t="shared" si="283"/>
        <v>350822.33999999997</v>
      </c>
      <c r="H118" s="85">
        <f t="shared" si="283"/>
        <v>350822.33999999997</v>
      </c>
      <c r="I118" s="85">
        <f t="shared" si="283"/>
        <v>350822.33999999997</v>
      </c>
      <c r="J118" s="85">
        <f t="shared" si="283"/>
        <v>350822.33999999997</v>
      </c>
      <c r="K118" s="85">
        <f t="shared" si="283"/>
        <v>350822.33999999997</v>
      </c>
      <c r="L118" s="85">
        <f t="shared" si="283"/>
        <v>350822.33999999997</v>
      </c>
      <c r="M118" s="87"/>
      <c r="N118" s="37"/>
      <c r="O118" s="83" t="s">
        <v>36</v>
      </c>
      <c r="P118" s="84"/>
      <c r="Q118" s="85">
        <f aca="true" t="shared" si="284" ref="Q118:Z118">Q116*Q117</f>
        <v>0</v>
      </c>
      <c r="R118" s="85">
        <f t="shared" si="284"/>
        <v>0</v>
      </c>
      <c r="S118" s="85">
        <f t="shared" si="284"/>
        <v>360567.405</v>
      </c>
      <c r="T118" s="85">
        <f t="shared" si="284"/>
        <v>360567.405</v>
      </c>
      <c r="U118" s="85">
        <f t="shared" si="284"/>
        <v>360567.405</v>
      </c>
      <c r="V118" s="85">
        <f t="shared" si="284"/>
        <v>360567.405</v>
      </c>
      <c r="W118" s="85">
        <f t="shared" si="284"/>
        <v>360567.405</v>
      </c>
      <c r="X118" s="85">
        <f t="shared" si="284"/>
        <v>360567.405</v>
      </c>
      <c r="Y118" s="85">
        <f t="shared" si="284"/>
        <v>360567.405</v>
      </c>
      <c r="Z118" s="85">
        <f t="shared" si="284"/>
        <v>360567.405</v>
      </c>
      <c r="AA118" s="87"/>
      <c r="AC118" s="83" t="s">
        <v>36</v>
      </c>
      <c r="AD118" s="84"/>
      <c r="AE118" s="85">
        <f aca="true" t="shared" si="285" ref="AE118:AN118">AE116*AE117</f>
        <v>0</v>
      </c>
      <c r="AF118" s="85">
        <f t="shared" si="285"/>
        <v>0</v>
      </c>
      <c r="AG118" s="85">
        <f t="shared" si="285"/>
        <v>370312.47</v>
      </c>
      <c r="AH118" s="85">
        <f t="shared" si="285"/>
        <v>370312.47</v>
      </c>
      <c r="AI118" s="85">
        <f t="shared" si="285"/>
        <v>370312.47</v>
      </c>
      <c r="AJ118" s="85">
        <f t="shared" si="285"/>
        <v>370312.47</v>
      </c>
      <c r="AK118" s="85">
        <f t="shared" si="285"/>
        <v>370312.47</v>
      </c>
      <c r="AL118" s="85">
        <f t="shared" si="285"/>
        <v>370312.47</v>
      </c>
      <c r="AM118" s="85">
        <f t="shared" si="285"/>
        <v>370312.47</v>
      </c>
      <c r="AN118" s="85">
        <f t="shared" si="285"/>
        <v>370312.47</v>
      </c>
      <c r="AO118" s="87"/>
      <c r="AQ118" s="83" t="s">
        <v>36</v>
      </c>
      <c r="AR118" s="84"/>
      <c r="AS118" s="85">
        <f aca="true" t="shared" si="286" ref="AS118:BB118">AS116*AS117</f>
        <v>0</v>
      </c>
      <c r="AT118" s="85">
        <f t="shared" si="286"/>
        <v>0</v>
      </c>
      <c r="AU118" s="85">
        <f t="shared" si="286"/>
        <v>380057.535</v>
      </c>
      <c r="AV118" s="85">
        <f t="shared" si="286"/>
        <v>380057.535</v>
      </c>
      <c r="AW118" s="85">
        <f t="shared" si="286"/>
        <v>380057.535</v>
      </c>
      <c r="AX118" s="85">
        <f t="shared" si="286"/>
        <v>380057.535</v>
      </c>
      <c r="AY118" s="85">
        <f t="shared" si="286"/>
        <v>380057.535</v>
      </c>
      <c r="AZ118" s="85">
        <f t="shared" si="286"/>
        <v>380057.535</v>
      </c>
      <c r="BA118" s="85">
        <f t="shared" si="286"/>
        <v>380057.535</v>
      </c>
      <c r="BB118" s="85">
        <f t="shared" si="286"/>
        <v>380057.535</v>
      </c>
      <c r="BC118" s="87"/>
      <c r="BE118" s="83" t="s">
        <v>36</v>
      </c>
      <c r="BF118" s="84"/>
      <c r="BG118" s="85">
        <f aca="true" t="shared" si="287" ref="BG118:BP118">BG116*BG117</f>
        <v>0</v>
      </c>
      <c r="BH118" s="85">
        <f t="shared" si="287"/>
        <v>0</v>
      </c>
      <c r="BI118" s="85">
        <f t="shared" si="287"/>
        <v>389802.6</v>
      </c>
      <c r="BJ118" s="85">
        <f t="shared" si="287"/>
        <v>389802.6</v>
      </c>
      <c r="BK118" s="85">
        <f t="shared" si="287"/>
        <v>389802.6</v>
      </c>
      <c r="BL118" s="85">
        <f t="shared" si="287"/>
        <v>389802.6</v>
      </c>
      <c r="BM118" s="85">
        <f t="shared" si="287"/>
        <v>389802.6</v>
      </c>
      <c r="BN118" s="85">
        <f t="shared" si="287"/>
        <v>389802.6</v>
      </c>
      <c r="BO118" s="85">
        <f t="shared" si="287"/>
        <v>389802.6</v>
      </c>
      <c r="BP118" s="85">
        <f t="shared" si="287"/>
        <v>389802.6</v>
      </c>
      <c r="BQ118" s="87"/>
      <c r="BS118" s="83" t="s">
        <v>36</v>
      </c>
      <c r="BT118" s="84"/>
      <c r="BU118" s="85">
        <f aca="true" t="shared" si="288" ref="BU118:CD118">BU116*BU117</f>
        <v>0</v>
      </c>
      <c r="BV118" s="85">
        <f t="shared" si="288"/>
        <v>0</v>
      </c>
      <c r="BW118" s="85">
        <f t="shared" si="288"/>
        <v>399547.6649999999</v>
      </c>
      <c r="BX118" s="85">
        <f t="shared" si="288"/>
        <v>399547.6649999999</v>
      </c>
      <c r="BY118" s="85">
        <f t="shared" si="288"/>
        <v>399547.6649999999</v>
      </c>
      <c r="BZ118" s="85">
        <f t="shared" si="288"/>
        <v>399547.6649999999</v>
      </c>
      <c r="CA118" s="85">
        <f t="shared" si="288"/>
        <v>399547.6649999999</v>
      </c>
      <c r="CB118" s="85">
        <f t="shared" si="288"/>
        <v>399547.6649999999</v>
      </c>
      <c r="CC118" s="85">
        <f t="shared" si="288"/>
        <v>399547.6649999999</v>
      </c>
      <c r="CD118" s="85">
        <f t="shared" si="288"/>
        <v>399547.6649999999</v>
      </c>
      <c r="CE118" s="87"/>
      <c r="CG118" s="83" t="s">
        <v>36</v>
      </c>
      <c r="CH118" s="84"/>
      <c r="CI118" s="85">
        <f aca="true" t="shared" si="289" ref="CI118:CR118">CI116*CI117</f>
        <v>0</v>
      </c>
      <c r="CJ118" s="85">
        <f t="shared" si="289"/>
        <v>0</v>
      </c>
      <c r="CK118" s="85">
        <f t="shared" si="289"/>
        <v>409292.73000000004</v>
      </c>
      <c r="CL118" s="85">
        <f t="shared" si="289"/>
        <v>409292.73000000004</v>
      </c>
      <c r="CM118" s="85">
        <f t="shared" si="289"/>
        <v>409292.73000000004</v>
      </c>
      <c r="CN118" s="85">
        <f t="shared" si="289"/>
        <v>409292.73000000004</v>
      </c>
      <c r="CO118" s="85">
        <f t="shared" si="289"/>
        <v>409292.73000000004</v>
      </c>
      <c r="CP118" s="85">
        <f t="shared" si="289"/>
        <v>409292.73000000004</v>
      </c>
      <c r="CQ118" s="85">
        <f t="shared" si="289"/>
        <v>409292.73000000004</v>
      </c>
      <c r="CR118" s="85">
        <f t="shared" si="289"/>
        <v>409292.73000000004</v>
      </c>
      <c r="CS118" s="87"/>
      <c r="CU118" s="83" t="s">
        <v>36</v>
      </c>
      <c r="CV118" s="84"/>
      <c r="CW118" s="85">
        <f aca="true" t="shared" si="290" ref="CW118:DF118">CW116*CW117</f>
        <v>0</v>
      </c>
      <c r="CX118" s="85">
        <f t="shared" si="290"/>
        <v>0</v>
      </c>
      <c r="CY118" s="85">
        <f t="shared" si="290"/>
        <v>419037.795</v>
      </c>
      <c r="CZ118" s="85">
        <f t="shared" si="290"/>
        <v>419037.795</v>
      </c>
      <c r="DA118" s="85">
        <f t="shared" si="290"/>
        <v>419037.795</v>
      </c>
      <c r="DB118" s="85">
        <f t="shared" si="290"/>
        <v>419037.795</v>
      </c>
      <c r="DC118" s="85">
        <f t="shared" si="290"/>
        <v>419037.795</v>
      </c>
      <c r="DD118" s="85">
        <f t="shared" si="290"/>
        <v>419037.795</v>
      </c>
      <c r="DE118" s="85">
        <f t="shared" si="290"/>
        <v>419037.795</v>
      </c>
      <c r="DF118" s="85">
        <f t="shared" si="290"/>
        <v>419037.795</v>
      </c>
      <c r="DG118" s="87"/>
      <c r="DI118" s="83" t="s">
        <v>36</v>
      </c>
      <c r="DJ118" s="84"/>
      <c r="DK118" s="85">
        <f aca="true" t="shared" si="291" ref="DK118:DT118">DK116*DK117</f>
        <v>0</v>
      </c>
      <c r="DL118" s="85">
        <f t="shared" si="291"/>
        <v>0</v>
      </c>
      <c r="DM118" s="85">
        <f t="shared" si="291"/>
        <v>428782.86</v>
      </c>
      <c r="DN118" s="85">
        <f t="shared" si="291"/>
        <v>428782.86</v>
      </c>
      <c r="DO118" s="85">
        <f t="shared" si="291"/>
        <v>428782.86</v>
      </c>
      <c r="DP118" s="85">
        <f t="shared" si="291"/>
        <v>428782.86</v>
      </c>
      <c r="DQ118" s="85">
        <f t="shared" si="291"/>
        <v>428782.86</v>
      </c>
      <c r="DR118" s="85">
        <f t="shared" si="291"/>
        <v>428782.86</v>
      </c>
      <c r="DS118" s="85">
        <f t="shared" si="291"/>
        <v>428782.86</v>
      </c>
      <c r="DT118" s="85">
        <f t="shared" si="291"/>
        <v>428782.86</v>
      </c>
      <c r="DU118" s="87"/>
    </row>
    <row r="119" spans="1:125" ht="12.75">
      <c r="A119" s="66"/>
      <c r="B119" s="54"/>
      <c r="C119" s="88"/>
      <c r="D119" s="68"/>
      <c r="E119" s="68"/>
      <c r="F119" s="68"/>
      <c r="G119" s="68"/>
      <c r="H119" s="68"/>
      <c r="I119" s="68"/>
      <c r="J119" s="68"/>
      <c r="K119" s="68"/>
      <c r="L119" s="68"/>
      <c r="M119" s="65"/>
      <c r="N119" s="37"/>
      <c r="O119" s="66"/>
      <c r="P119" s="54"/>
      <c r="Q119" s="88"/>
      <c r="R119" s="68"/>
      <c r="S119" s="68"/>
      <c r="T119" s="68"/>
      <c r="U119" s="68"/>
      <c r="V119" s="68"/>
      <c r="W119" s="68"/>
      <c r="X119" s="68"/>
      <c r="Y119" s="68"/>
      <c r="Z119" s="68"/>
      <c r="AA119" s="65"/>
      <c r="AC119" s="66"/>
      <c r="AD119" s="54"/>
      <c r="AE119" s="8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5"/>
      <c r="AQ119" s="66"/>
      <c r="AR119" s="54"/>
      <c r="AS119" s="8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5"/>
      <c r="BE119" s="66"/>
      <c r="BF119" s="54"/>
      <c r="BG119" s="8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5"/>
      <c r="BS119" s="66"/>
      <c r="BT119" s="54"/>
      <c r="BU119" s="88"/>
      <c r="BV119" s="68"/>
      <c r="BW119" s="68"/>
      <c r="BX119" s="68"/>
      <c r="BY119" s="68"/>
      <c r="BZ119" s="68"/>
      <c r="CA119" s="68"/>
      <c r="CB119" s="68"/>
      <c r="CC119" s="68"/>
      <c r="CD119" s="68"/>
      <c r="CE119" s="65"/>
      <c r="CG119" s="66"/>
      <c r="CH119" s="54"/>
      <c r="CI119" s="88"/>
      <c r="CJ119" s="68"/>
      <c r="CK119" s="68"/>
      <c r="CL119" s="68"/>
      <c r="CM119" s="68"/>
      <c r="CN119" s="68"/>
      <c r="CO119" s="68"/>
      <c r="CP119" s="68"/>
      <c r="CQ119" s="68"/>
      <c r="CR119" s="68"/>
      <c r="CS119" s="65"/>
      <c r="CU119" s="66"/>
      <c r="CV119" s="54"/>
      <c r="CW119" s="8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5"/>
      <c r="DI119" s="66"/>
      <c r="DJ119" s="54"/>
      <c r="DK119" s="8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5"/>
    </row>
    <row r="120" spans="1:125" ht="12.75">
      <c r="A120" s="69" t="s">
        <v>37</v>
      </c>
      <c r="B120" s="89"/>
      <c r="C120" s="90">
        <v>135367</v>
      </c>
      <c r="D120" s="91">
        <v>148338</v>
      </c>
      <c r="E120" s="91">
        <v>141505</v>
      </c>
      <c r="F120" s="91">
        <v>131027</v>
      </c>
      <c r="G120" s="91">
        <v>121355</v>
      </c>
      <c r="H120" s="91">
        <v>112426</v>
      </c>
      <c r="I120" s="91">
        <v>104183</v>
      </c>
      <c r="J120" s="91">
        <v>96575</v>
      </c>
      <c r="K120" s="91">
        <v>89551</v>
      </c>
      <c r="L120" s="91">
        <v>83067</v>
      </c>
      <c r="M120" s="74"/>
      <c r="N120" s="37"/>
      <c r="O120" s="69" t="s">
        <v>37</v>
      </c>
      <c r="P120" s="89"/>
      <c r="Q120" s="90">
        <v>135367</v>
      </c>
      <c r="R120" s="91">
        <v>148338</v>
      </c>
      <c r="S120" s="91">
        <v>141505</v>
      </c>
      <c r="T120" s="91">
        <v>131027</v>
      </c>
      <c r="U120" s="91">
        <v>121355</v>
      </c>
      <c r="V120" s="91">
        <v>112426</v>
      </c>
      <c r="W120" s="91">
        <v>104183</v>
      </c>
      <c r="X120" s="91">
        <v>96575</v>
      </c>
      <c r="Y120" s="91">
        <v>89551</v>
      </c>
      <c r="Z120" s="91">
        <v>83067</v>
      </c>
      <c r="AA120" s="74"/>
      <c r="AC120" s="69" t="s">
        <v>37</v>
      </c>
      <c r="AD120" s="89"/>
      <c r="AE120" s="90">
        <v>135367</v>
      </c>
      <c r="AF120" s="91">
        <v>148338</v>
      </c>
      <c r="AG120" s="91">
        <v>141505</v>
      </c>
      <c r="AH120" s="91">
        <v>131027</v>
      </c>
      <c r="AI120" s="91">
        <v>121355</v>
      </c>
      <c r="AJ120" s="91">
        <v>112426</v>
      </c>
      <c r="AK120" s="91">
        <v>104183</v>
      </c>
      <c r="AL120" s="91">
        <v>96575</v>
      </c>
      <c r="AM120" s="91">
        <v>89551</v>
      </c>
      <c r="AN120" s="91">
        <v>83067</v>
      </c>
      <c r="AO120" s="74"/>
      <c r="AQ120" s="69" t="s">
        <v>37</v>
      </c>
      <c r="AR120" s="89"/>
      <c r="AS120" s="90">
        <v>135367</v>
      </c>
      <c r="AT120" s="91">
        <v>148338</v>
      </c>
      <c r="AU120" s="91">
        <v>141505</v>
      </c>
      <c r="AV120" s="91">
        <v>131027</v>
      </c>
      <c r="AW120" s="91">
        <v>121355</v>
      </c>
      <c r="AX120" s="91">
        <v>112426</v>
      </c>
      <c r="AY120" s="91">
        <v>104183</v>
      </c>
      <c r="AZ120" s="91">
        <v>96575</v>
      </c>
      <c r="BA120" s="91">
        <v>89551</v>
      </c>
      <c r="BB120" s="91">
        <v>83067</v>
      </c>
      <c r="BC120" s="74"/>
      <c r="BE120" s="69" t="s">
        <v>37</v>
      </c>
      <c r="BF120" s="89"/>
      <c r="BG120" s="90">
        <v>135367</v>
      </c>
      <c r="BH120" s="91">
        <v>148338</v>
      </c>
      <c r="BI120" s="91">
        <v>141505</v>
      </c>
      <c r="BJ120" s="91">
        <v>131027</v>
      </c>
      <c r="BK120" s="91">
        <v>121355</v>
      </c>
      <c r="BL120" s="91">
        <v>112426</v>
      </c>
      <c r="BM120" s="91">
        <v>104183</v>
      </c>
      <c r="BN120" s="91">
        <v>96575</v>
      </c>
      <c r="BO120" s="91">
        <v>89551</v>
      </c>
      <c r="BP120" s="91">
        <v>83067</v>
      </c>
      <c r="BQ120" s="74"/>
      <c r="BS120" s="69" t="s">
        <v>37</v>
      </c>
      <c r="BT120" s="89"/>
      <c r="BU120" s="90">
        <v>135367</v>
      </c>
      <c r="BV120" s="91">
        <v>148338</v>
      </c>
      <c r="BW120" s="91">
        <v>141505</v>
      </c>
      <c r="BX120" s="91">
        <v>131027</v>
      </c>
      <c r="BY120" s="91">
        <v>121355</v>
      </c>
      <c r="BZ120" s="91">
        <v>112426</v>
      </c>
      <c r="CA120" s="91">
        <v>104183</v>
      </c>
      <c r="CB120" s="91">
        <v>96575</v>
      </c>
      <c r="CC120" s="91">
        <v>89551</v>
      </c>
      <c r="CD120" s="91">
        <v>83067</v>
      </c>
      <c r="CE120" s="74"/>
      <c r="CG120" s="69" t="s">
        <v>37</v>
      </c>
      <c r="CH120" s="89"/>
      <c r="CI120" s="90">
        <v>135367</v>
      </c>
      <c r="CJ120" s="91">
        <v>148338</v>
      </c>
      <c r="CK120" s="91">
        <v>141505</v>
      </c>
      <c r="CL120" s="91">
        <v>131027</v>
      </c>
      <c r="CM120" s="91">
        <v>121355</v>
      </c>
      <c r="CN120" s="91">
        <v>112426</v>
      </c>
      <c r="CO120" s="91">
        <v>104183</v>
      </c>
      <c r="CP120" s="91">
        <v>96575</v>
      </c>
      <c r="CQ120" s="91">
        <v>89551</v>
      </c>
      <c r="CR120" s="91">
        <v>83067</v>
      </c>
      <c r="CS120" s="74"/>
      <c r="CU120" s="69" t="s">
        <v>37</v>
      </c>
      <c r="CV120" s="89"/>
      <c r="CW120" s="90">
        <v>135367</v>
      </c>
      <c r="CX120" s="91">
        <v>148338</v>
      </c>
      <c r="CY120" s="91">
        <v>141505</v>
      </c>
      <c r="CZ120" s="91">
        <v>131027</v>
      </c>
      <c r="DA120" s="91">
        <v>121355</v>
      </c>
      <c r="DB120" s="91">
        <v>112426</v>
      </c>
      <c r="DC120" s="91">
        <v>104183</v>
      </c>
      <c r="DD120" s="91">
        <v>96575</v>
      </c>
      <c r="DE120" s="91">
        <v>89551</v>
      </c>
      <c r="DF120" s="91">
        <v>83067</v>
      </c>
      <c r="DG120" s="74"/>
      <c r="DI120" s="69" t="s">
        <v>37</v>
      </c>
      <c r="DJ120" s="89"/>
      <c r="DK120" s="90">
        <v>135367</v>
      </c>
      <c r="DL120" s="91">
        <v>148338</v>
      </c>
      <c r="DM120" s="91">
        <v>141505</v>
      </c>
      <c r="DN120" s="91">
        <v>131027</v>
      </c>
      <c r="DO120" s="91">
        <v>121355</v>
      </c>
      <c r="DP120" s="91">
        <v>112426</v>
      </c>
      <c r="DQ120" s="91">
        <v>104183</v>
      </c>
      <c r="DR120" s="91">
        <v>96575</v>
      </c>
      <c r="DS120" s="91">
        <v>89551</v>
      </c>
      <c r="DT120" s="91">
        <v>83067</v>
      </c>
      <c r="DU120" s="74"/>
    </row>
    <row r="121" spans="1:125" ht="12.75">
      <c r="A121" s="77" t="s">
        <v>38</v>
      </c>
      <c r="B121" s="92"/>
      <c r="C121" s="93">
        <v>0</v>
      </c>
      <c r="D121" s="94">
        <v>0</v>
      </c>
      <c r="E121" s="94">
        <v>0</v>
      </c>
      <c r="F121" s="94">
        <v>0</v>
      </c>
      <c r="G121" s="94">
        <v>0</v>
      </c>
      <c r="H121" s="94">
        <v>0</v>
      </c>
      <c r="I121" s="94">
        <v>0</v>
      </c>
      <c r="J121" s="94">
        <v>0</v>
      </c>
      <c r="K121" s="94">
        <v>0</v>
      </c>
      <c r="L121" s="94">
        <v>0</v>
      </c>
      <c r="M121" s="95"/>
      <c r="N121" s="37"/>
      <c r="O121" s="77" t="s">
        <v>38</v>
      </c>
      <c r="P121" s="92"/>
      <c r="Q121" s="93">
        <v>0</v>
      </c>
      <c r="R121" s="94">
        <v>0</v>
      </c>
      <c r="S121" s="94">
        <v>0</v>
      </c>
      <c r="T121" s="94">
        <v>0</v>
      </c>
      <c r="U121" s="94">
        <v>0</v>
      </c>
      <c r="V121" s="94">
        <v>0</v>
      </c>
      <c r="W121" s="94">
        <v>0</v>
      </c>
      <c r="X121" s="94">
        <v>0</v>
      </c>
      <c r="Y121" s="94">
        <v>0</v>
      </c>
      <c r="Z121" s="94">
        <v>0</v>
      </c>
      <c r="AA121" s="95"/>
      <c r="AC121" s="77" t="s">
        <v>38</v>
      </c>
      <c r="AD121" s="92"/>
      <c r="AE121" s="93">
        <v>0</v>
      </c>
      <c r="AF121" s="94">
        <v>0</v>
      </c>
      <c r="AG121" s="94">
        <v>0</v>
      </c>
      <c r="AH121" s="94">
        <v>0</v>
      </c>
      <c r="AI121" s="94">
        <v>0</v>
      </c>
      <c r="AJ121" s="94">
        <v>0</v>
      </c>
      <c r="AK121" s="94">
        <v>0</v>
      </c>
      <c r="AL121" s="94">
        <v>0</v>
      </c>
      <c r="AM121" s="94">
        <v>0</v>
      </c>
      <c r="AN121" s="94">
        <v>0</v>
      </c>
      <c r="AO121" s="95"/>
      <c r="AQ121" s="77" t="s">
        <v>38</v>
      </c>
      <c r="AR121" s="92"/>
      <c r="AS121" s="93">
        <v>0</v>
      </c>
      <c r="AT121" s="94">
        <v>0</v>
      </c>
      <c r="AU121" s="94">
        <v>0</v>
      </c>
      <c r="AV121" s="94">
        <v>0</v>
      </c>
      <c r="AW121" s="94">
        <v>0</v>
      </c>
      <c r="AX121" s="94">
        <v>0</v>
      </c>
      <c r="AY121" s="94">
        <v>0</v>
      </c>
      <c r="AZ121" s="94">
        <v>0</v>
      </c>
      <c r="BA121" s="94">
        <v>0</v>
      </c>
      <c r="BB121" s="94">
        <v>0</v>
      </c>
      <c r="BC121" s="95"/>
      <c r="BE121" s="77" t="s">
        <v>38</v>
      </c>
      <c r="BF121" s="92"/>
      <c r="BG121" s="93">
        <v>0</v>
      </c>
      <c r="BH121" s="94">
        <v>0</v>
      </c>
      <c r="BI121" s="94">
        <v>0</v>
      </c>
      <c r="BJ121" s="94">
        <v>0</v>
      </c>
      <c r="BK121" s="94">
        <v>0</v>
      </c>
      <c r="BL121" s="94">
        <v>0</v>
      </c>
      <c r="BM121" s="94">
        <v>0</v>
      </c>
      <c r="BN121" s="94">
        <v>0</v>
      </c>
      <c r="BO121" s="94">
        <v>0</v>
      </c>
      <c r="BP121" s="94">
        <v>0</v>
      </c>
      <c r="BQ121" s="95"/>
      <c r="BS121" s="77" t="s">
        <v>38</v>
      </c>
      <c r="BT121" s="92"/>
      <c r="BU121" s="93">
        <v>0</v>
      </c>
      <c r="BV121" s="94">
        <v>0</v>
      </c>
      <c r="BW121" s="94">
        <v>0</v>
      </c>
      <c r="BX121" s="94">
        <v>0</v>
      </c>
      <c r="BY121" s="94">
        <v>0</v>
      </c>
      <c r="BZ121" s="94">
        <v>0</v>
      </c>
      <c r="CA121" s="94">
        <v>0</v>
      </c>
      <c r="CB121" s="94">
        <v>0</v>
      </c>
      <c r="CC121" s="94">
        <v>0</v>
      </c>
      <c r="CD121" s="94">
        <v>0</v>
      </c>
      <c r="CE121" s="95"/>
      <c r="CG121" s="77" t="s">
        <v>38</v>
      </c>
      <c r="CH121" s="92"/>
      <c r="CI121" s="93">
        <v>0</v>
      </c>
      <c r="CJ121" s="94">
        <v>0</v>
      </c>
      <c r="CK121" s="94">
        <v>0</v>
      </c>
      <c r="CL121" s="94">
        <v>0</v>
      </c>
      <c r="CM121" s="94">
        <v>0</v>
      </c>
      <c r="CN121" s="94">
        <v>0</v>
      </c>
      <c r="CO121" s="94">
        <v>0</v>
      </c>
      <c r="CP121" s="94">
        <v>0</v>
      </c>
      <c r="CQ121" s="94">
        <v>0</v>
      </c>
      <c r="CR121" s="94">
        <v>0</v>
      </c>
      <c r="CS121" s="95"/>
      <c r="CU121" s="77" t="s">
        <v>38</v>
      </c>
      <c r="CV121" s="92"/>
      <c r="CW121" s="93">
        <v>0</v>
      </c>
      <c r="CX121" s="94">
        <v>0</v>
      </c>
      <c r="CY121" s="94">
        <v>0</v>
      </c>
      <c r="CZ121" s="94">
        <v>0</v>
      </c>
      <c r="DA121" s="94">
        <v>0</v>
      </c>
      <c r="DB121" s="94">
        <v>0</v>
      </c>
      <c r="DC121" s="94">
        <v>0</v>
      </c>
      <c r="DD121" s="94">
        <v>0</v>
      </c>
      <c r="DE121" s="94">
        <v>0</v>
      </c>
      <c r="DF121" s="94">
        <v>0</v>
      </c>
      <c r="DG121" s="95"/>
      <c r="DI121" s="77" t="s">
        <v>38</v>
      </c>
      <c r="DJ121" s="92"/>
      <c r="DK121" s="93">
        <v>0</v>
      </c>
      <c r="DL121" s="94">
        <v>0</v>
      </c>
      <c r="DM121" s="94">
        <v>0</v>
      </c>
      <c r="DN121" s="94">
        <v>0</v>
      </c>
      <c r="DO121" s="94">
        <v>0</v>
      </c>
      <c r="DP121" s="94">
        <v>0</v>
      </c>
      <c r="DQ121" s="94">
        <v>0</v>
      </c>
      <c r="DR121" s="94">
        <v>0</v>
      </c>
      <c r="DS121" s="94">
        <v>0</v>
      </c>
      <c r="DT121" s="94">
        <v>0</v>
      </c>
      <c r="DU121" s="95"/>
    </row>
    <row r="122" spans="1:125" ht="12.75">
      <c r="A122" s="83" t="s">
        <v>39</v>
      </c>
      <c r="B122" s="96"/>
      <c r="C122" s="97">
        <v>0</v>
      </c>
      <c r="D122" s="98">
        <v>0</v>
      </c>
      <c r="E122" s="98">
        <v>0</v>
      </c>
      <c r="F122" s="98">
        <v>0</v>
      </c>
      <c r="G122" s="98">
        <v>0</v>
      </c>
      <c r="H122" s="98">
        <v>0</v>
      </c>
      <c r="I122" s="98">
        <v>0</v>
      </c>
      <c r="J122" s="98">
        <v>0</v>
      </c>
      <c r="K122" s="98">
        <v>0</v>
      </c>
      <c r="L122" s="98">
        <v>0</v>
      </c>
      <c r="M122" s="87"/>
      <c r="N122" s="37"/>
      <c r="O122" s="83" t="s">
        <v>39</v>
      </c>
      <c r="P122" s="96"/>
      <c r="Q122" s="97">
        <v>0</v>
      </c>
      <c r="R122" s="98">
        <v>0</v>
      </c>
      <c r="S122" s="98">
        <v>0</v>
      </c>
      <c r="T122" s="98">
        <v>0</v>
      </c>
      <c r="U122" s="98">
        <v>0</v>
      </c>
      <c r="V122" s="98">
        <v>0</v>
      </c>
      <c r="W122" s="98">
        <v>0</v>
      </c>
      <c r="X122" s="98">
        <v>0</v>
      </c>
      <c r="Y122" s="98">
        <v>0</v>
      </c>
      <c r="Z122" s="98">
        <v>0</v>
      </c>
      <c r="AA122" s="87"/>
      <c r="AC122" s="83" t="s">
        <v>39</v>
      </c>
      <c r="AD122" s="96"/>
      <c r="AE122" s="97">
        <v>0</v>
      </c>
      <c r="AF122" s="98">
        <v>0</v>
      </c>
      <c r="AG122" s="98">
        <v>0</v>
      </c>
      <c r="AH122" s="98">
        <v>0</v>
      </c>
      <c r="AI122" s="98">
        <v>0</v>
      </c>
      <c r="AJ122" s="98">
        <v>0</v>
      </c>
      <c r="AK122" s="98">
        <v>0</v>
      </c>
      <c r="AL122" s="98">
        <v>0</v>
      </c>
      <c r="AM122" s="98">
        <v>0</v>
      </c>
      <c r="AN122" s="98">
        <v>0</v>
      </c>
      <c r="AO122" s="87"/>
      <c r="AQ122" s="83" t="s">
        <v>39</v>
      </c>
      <c r="AR122" s="96"/>
      <c r="AS122" s="97">
        <v>0</v>
      </c>
      <c r="AT122" s="98">
        <v>0</v>
      </c>
      <c r="AU122" s="98">
        <v>0</v>
      </c>
      <c r="AV122" s="98">
        <v>0</v>
      </c>
      <c r="AW122" s="98">
        <v>0</v>
      </c>
      <c r="AX122" s="98">
        <v>0</v>
      </c>
      <c r="AY122" s="98">
        <v>0</v>
      </c>
      <c r="AZ122" s="98">
        <v>0</v>
      </c>
      <c r="BA122" s="98">
        <v>0</v>
      </c>
      <c r="BB122" s="98">
        <v>0</v>
      </c>
      <c r="BC122" s="87"/>
      <c r="BE122" s="83" t="s">
        <v>39</v>
      </c>
      <c r="BF122" s="96"/>
      <c r="BG122" s="97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87"/>
      <c r="BS122" s="83" t="s">
        <v>39</v>
      </c>
      <c r="BT122" s="96"/>
      <c r="BU122" s="97">
        <v>0</v>
      </c>
      <c r="BV122" s="98">
        <v>0</v>
      </c>
      <c r="BW122" s="98">
        <v>0</v>
      </c>
      <c r="BX122" s="98">
        <v>0</v>
      </c>
      <c r="BY122" s="98">
        <v>0</v>
      </c>
      <c r="BZ122" s="98">
        <v>0</v>
      </c>
      <c r="CA122" s="98">
        <v>0</v>
      </c>
      <c r="CB122" s="98">
        <v>0</v>
      </c>
      <c r="CC122" s="98">
        <v>0</v>
      </c>
      <c r="CD122" s="98">
        <v>0</v>
      </c>
      <c r="CE122" s="87"/>
      <c r="CG122" s="83" t="s">
        <v>39</v>
      </c>
      <c r="CH122" s="96"/>
      <c r="CI122" s="97">
        <v>0</v>
      </c>
      <c r="CJ122" s="98">
        <v>0</v>
      </c>
      <c r="CK122" s="98">
        <v>0</v>
      </c>
      <c r="CL122" s="98">
        <v>0</v>
      </c>
      <c r="CM122" s="98">
        <v>0</v>
      </c>
      <c r="CN122" s="98">
        <v>0</v>
      </c>
      <c r="CO122" s="98">
        <v>0</v>
      </c>
      <c r="CP122" s="98">
        <v>0</v>
      </c>
      <c r="CQ122" s="98">
        <v>0</v>
      </c>
      <c r="CR122" s="98">
        <v>0</v>
      </c>
      <c r="CS122" s="87"/>
      <c r="CU122" s="83" t="s">
        <v>39</v>
      </c>
      <c r="CV122" s="96"/>
      <c r="CW122" s="97">
        <v>0</v>
      </c>
      <c r="CX122" s="98">
        <v>0</v>
      </c>
      <c r="CY122" s="98">
        <v>0</v>
      </c>
      <c r="CZ122" s="98">
        <v>0</v>
      </c>
      <c r="DA122" s="98">
        <v>0</v>
      </c>
      <c r="DB122" s="98">
        <v>0</v>
      </c>
      <c r="DC122" s="98">
        <v>0</v>
      </c>
      <c r="DD122" s="98">
        <v>0</v>
      </c>
      <c r="DE122" s="98">
        <v>0</v>
      </c>
      <c r="DF122" s="98">
        <v>0</v>
      </c>
      <c r="DG122" s="87"/>
      <c r="DI122" s="83" t="s">
        <v>39</v>
      </c>
      <c r="DJ122" s="96"/>
      <c r="DK122" s="97">
        <v>0</v>
      </c>
      <c r="DL122" s="98">
        <v>0</v>
      </c>
      <c r="DM122" s="98">
        <v>0</v>
      </c>
      <c r="DN122" s="98">
        <v>0</v>
      </c>
      <c r="DO122" s="98">
        <v>0</v>
      </c>
      <c r="DP122" s="98">
        <v>0</v>
      </c>
      <c r="DQ122" s="98">
        <v>0</v>
      </c>
      <c r="DR122" s="98">
        <v>0</v>
      </c>
      <c r="DS122" s="98">
        <v>0</v>
      </c>
      <c r="DT122" s="98">
        <v>0</v>
      </c>
      <c r="DU122" s="87"/>
    </row>
    <row r="123" spans="1:125" ht="12.75">
      <c r="A123" s="99" t="s">
        <v>40</v>
      </c>
      <c r="B123" s="67"/>
      <c r="C123" s="100">
        <f aca="true" t="shared" si="292" ref="C123:L123">C118+C122</f>
        <v>0</v>
      </c>
      <c r="D123" s="100">
        <f t="shared" si="292"/>
        <v>0</v>
      </c>
      <c r="E123" s="100">
        <f t="shared" si="292"/>
        <v>350822.33999999997</v>
      </c>
      <c r="F123" s="100">
        <f t="shared" si="292"/>
        <v>350822.33999999997</v>
      </c>
      <c r="G123" s="100">
        <f t="shared" si="292"/>
        <v>350822.33999999997</v>
      </c>
      <c r="H123" s="100">
        <f t="shared" si="292"/>
        <v>350822.33999999997</v>
      </c>
      <c r="I123" s="100">
        <f t="shared" si="292"/>
        <v>350822.33999999997</v>
      </c>
      <c r="J123" s="100">
        <f t="shared" si="292"/>
        <v>350822.33999999997</v>
      </c>
      <c r="K123" s="100">
        <f t="shared" si="292"/>
        <v>350822.33999999997</v>
      </c>
      <c r="L123" s="100">
        <f t="shared" si="292"/>
        <v>350822.33999999997</v>
      </c>
      <c r="M123" s="101"/>
      <c r="N123" s="37"/>
      <c r="O123" s="99" t="s">
        <v>40</v>
      </c>
      <c r="P123" s="67"/>
      <c r="Q123" s="100">
        <f>Q118+Q122</f>
        <v>0</v>
      </c>
      <c r="R123" s="100">
        <f>R118+R122</f>
        <v>0</v>
      </c>
      <c r="S123" s="100">
        <f>S122+S118</f>
        <v>360567.405</v>
      </c>
      <c r="T123" s="100">
        <f aca="true" t="shared" si="293" ref="T123:Z123">T122+T118</f>
        <v>360567.405</v>
      </c>
      <c r="U123" s="100">
        <f t="shared" si="293"/>
        <v>360567.405</v>
      </c>
      <c r="V123" s="100">
        <f t="shared" si="293"/>
        <v>360567.405</v>
      </c>
      <c r="W123" s="100">
        <f t="shared" si="293"/>
        <v>360567.405</v>
      </c>
      <c r="X123" s="100">
        <f t="shared" si="293"/>
        <v>360567.405</v>
      </c>
      <c r="Y123" s="100">
        <f t="shared" si="293"/>
        <v>360567.405</v>
      </c>
      <c r="Z123" s="100">
        <f t="shared" si="293"/>
        <v>360567.405</v>
      </c>
      <c r="AA123" s="101"/>
      <c r="AC123" s="99" t="s">
        <v>40</v>
      </c>
      <c r="AD123" s="67"/>
      <c r="AE123" s="100">
        <f>AE118+AE122</f>
        <v>0</v>
      </c>
      <c r="AF123" s="100">
        <f>AF118+AF122</f>
        <v>0</v>
      </c>
      <c r="AG123" s="100">
        <f aca="true" t="shared" si="294" ref="AG123:AN123">AG122+AG118</f>
        <v>370312.47</v>
      </c>
      <c r="AH123" s="100">
        <f t="shared" si="294"/>
        <v>370312.47</v>
      </c>
      <c r="AI123" s="100">
        <f t="shared" si="294"/>
        <v>370312.47</v>
      </c>
      <c r="AJ123" s="100">
        <f t="shared" si="294"/>
        <v>370312.47</v>
      </c>
      <c r="AK123" s="100">
        <f t="shared" si="294"/>
        <v>370312.47</v>
      </c>
      <c r="AL123" s="100">
        <f t="shared" si="294"/>
        <v>370312.47</v>
      </c>
      <c r="AM123" s="100">
        <f t="shared" si="294"/>
        <v>370312.47</v>
      </c>
      <c r="AN123" s="100">
        <f t="shared" si="294"/>
        <v>370312.47</v>
      </c>
      <c r="AO123" s="101"/>
      <c r="AQ123" s="99" t="s">
        <v>40</v>
      </c>
      <c r="AR123" s="67"/>
      <c r="AS123" s="100">
        <f>AS118+AS122</f>
        <v>0</v>
      </c>
      <c r="AT123" s="100">
        <f>AT118+AT122</f>
        <v>0</v>
      </c>
      <c r="AU123" s="100">
        <f aca="true" t="shared" si="295" ref="AU123:BB123">AU122+AU118</f>
        <v>380057.535</v>
      </c>
      <c r="AV123" s="100">
        <f t="shared" si="295"/>
        <v>380057.535</v>
      </c>
      <c r="AW123" s="100">
        <f t="shared" si="295"/>
        <v>380057.535</v>
      </c>
      <c r="AX123" s="100">
        <f t="shared" si="295"/>
        <v>380057.535</v>
      </c>
      <c r="AY123" s="100">
        <f t="shared" si="295"/>
        <v>380057.535</v>
      </c>
      <c r="AZ123" s="100">
        <f t="shared" si="295"/>
        <v>380057.535</v>
      </c>
      <c r="BA123" s="100">
        <f t="shared" si="295"/>
        <v>380057.535</v>
      </c>
      <c r="BB123" s="100">
        <f t="shared" si="295"/>
        <v>380057.535</v>
      </c>
      <c r="BC123" s="101"/>
      <c r="BE123" s="99" t="s">
        <v>40</v>
      </c>
      <c r="BF123" s="67"/>
      <c r="BG123" s="100">
        <f>BG118+BG122</f>
        <v>0</v>
      </c>
      <c r="BH123" s="100">
        <f>BH118+BH122</f>
        <v>0</v>
      </c>
      <c r="BI123" s="100">
        <f aca="true" t="shared" si="296" ref="BI123:BP123">BI122+BI118</f>
        <v>389802.6</v>
      </c>
      <c r="BJ123" s="100">
        <f t="shared" si="296"/>
        <v>389802.6</v>
      </c>
      <c r="BK123" s="100">
        <f t="shared" si="296"/>
        <v>389802.6</v>
      </c>
      <c r="BL123" s="100">
        <f t="shared" si="296"/>
        <v>389802.6</v>
      </c>
      <c r="BM123" s="100">
        <f t="shared" si="296"/>
        <v>389802.6</v>
      </c>
      <c r="BN123" s="100">
        <f t="shared" si="296"/>
        <v>389802.6</v>
      </c>
      <c r="BO123" s="100">
        <f t="shared" si="296"/>
        <v>389802.6</v>
      </c>
      <c r="BP123" s="100">
        <f t="shared" si="296"/>
        <v>389802.6</v>
      </c>
      <c r="BQ123" s="101"/>
      <c r="BS123" s="99" t="s">
        <v>40</v>
      </c>
      <c r="BT123" s="67"/>
      <c r="BU123" s="100">
        <f>BU118+BU122</f>
        <v>0</v>
      </c>
      <c r="BV123" s="100">
        <f>BV118+BV122</f>
        <v>0</v>
      </c>
      <c r="BW123" s="100">
        <f aca="true" t="shared" si="297" ref="BW123:CD123">BW122+BW118</f>
        <v>399547.6649999999</v>
      </c>
      <c r="BX123" s="100">
        <f t="shared" si="297"/>
        <v>399547.6649999999</v>
      </c>
      <c r="BY123" s="100">
        <f t="shared" si="297"/>
        <v>399547.6649999999</v>
      </c>
      <c r="BZ123" s="100">
        <f t="shared" si="297"/>
        <v>399547.6649999999</v>
      </c>
      <c r="CA123" s="100">
        <f t="shared" si="297"/>
        <v>399547.6649999999</v>
      </c>
      <c r="CB123" s="100">
        <f t="shared" si="297"/>
        <v>399547.6649999999</v>
      </c>
      <c r="CC123" s="100">
        <f t="shared" si="297"/>
        <v>399547.6649999999</v>
      </c>
      <c r="CD123" s="100">
        <f t="shared" si="297"/>
        <v>399547.6649999999</v>
      </c>
      <c r="CE123" s="101"/>
      <c r="CG123" s="99" t="s">
        <v>40</v>
      </c>
      <c r="CH123" s="67"/>
      <c r="CI123" s="100">
        <f aca="true" t="shared" si="298" ref="CI123:CR123">CI122+CI118</f>
        <v>0</v>
      </c>
      <c r="CJ123" s="100">
        <f t="shared" si="298"/>
        <v>0</v>
      </c>
      <c r="CK123" s="100">
        <f t="shared" si="298"/>
        <v>409292.73000000004</v>
      </c>
      <c r="CL123" s="100">
        <f t="shared" si="298"/>
        <v>409292.73000000004</v>
      </c>
      <c r="CM123" s="100">
        <f t="shared" si="298"/>
        <v>409292.73000000004</v>
      </c>
      <c r="CN123" s="100">
        <f t="shared" si="298"/>
        <v>409292.73000000004</v>
      </c>
      <c r="CO123" s="100">
        <f t="shared" si="298"/>
        <v>409292.73000000004</v>
      </c>
      <c r="CP123" s="100">
        <f t="shared" si="298"/>
        <v>409292.73000000004</v>
      </c>
      <c r="CQ123" s="100">
        <f t="shared" si="298"/>
        <v>409292.73000000004</v>
      </c>
      <c r="CR123" s="100">
        <f t="shared" si="298"/>
        <v>409292.73000000004</v>
      </c>
      <c r="CS123" s="101"/>
      <c r="CU123" s="99" t="s">
        <v>40</v>
      </c>
      <c r="CV123" s="67"/>
      <c r="CW123" s="100">
        <f aca="true" t="shared" si="299" ref="CW123:DF123">CW122+CW118</f>
        <v>0</v>
      </c>
      <c r="CX123" s="100">
        <f t="shared" si="299"/>
        <v>0</v>
      </c>
      <c r="CY123" s="100">
        <f t="shared" si="299"/>
        <v>419037.795</v>
      </c>
      <c r="CZ123" s="100">
        <f t="shared" si="299"/>
        <v>419037.795</v>
      </c>
      <c r="DA123" s="100">
        <f t="shared" si="299"/>
        <v>419037.795</v>
      </c>
      <c r="DB123" s="100">
        <f t="shared" si="299"/>
        <v>419037.795</v>
      </c>
      <c r="DC123" s="100">
        <f t="shared" si="299"/>
        <v>419037.795</v>
      </c>
      <c r="DD123" s="100">
        <f t="shared" si="299"/>
        <v>419037.795</v>
      </c>
      <c r="DE123" s="100">
        <f t="shared" si="299"/>
        <v>419037.795</v>
      </c>
      <c r="DF123" s="100">
        <f t="shared" si="299"/>
        <v>419037.795</v>
      </c>
      <c r="DG123" s="101"/>
      <c r="DI123" s="99" t="s">
        <v>40</v>
      </c>
      <c r="DJ123" s="67"/>
      <c r="DK123" s="100">
        <f aca="true" t="shared" si="300" ref="DK123:DT123">DK122+DK118</f>
        <v>0</v>
      </c>
      <c r="DL123" s="100">
        <f t="shared" si="300"/>
        <v>0</v>
      </c>
      <c r="DM123" s="100">
        <f t="shared" si="300"/>
        <v>428782.86</v>
      </c>
      <c r="DN123" s="100">
        <f t="shared" si="300"/>
        <v>428782.86</v>
      </c>
      <c r="DO123" s="100">
        <f t="shared" si="300"/>
        <v>428782.86</v>
      </c>
      <c r="DP123" s="100">
        <f t="shared" si="300"/>
        <v>428782.86</v>
      </c>
      <c r="DQ123" s="100">
        <f t="shared" si="300"/>
        <v>428782.86</v>
      </c>
      <c r="DR123" s="100">
        <f t="shared" si="300"/>
        <v>428782.86</v>
      </c>
      <c r="DS123" s="100">
        <f t="shared" si="300"/>
        <v>428782.86</v>
      </c>
      <c r="DT123" s="100">
        <f t="shared" si="300"/>
        <v>428782.86</v>
      </c>
      <c r="DU123" s="101"/>
    </row>
    <row r="124" spans="1:125" ht="12.75">
      <c r="A124" s="63"/>
      <c r="B124" s="54"/>
      <c r="C124" s="100"/>
      <c r="D124" s="38"/>
      <c r="E124" s="38"/>
      <c r="F124" s="38"/>
      <c r="G124" s="38"/>
      <c r="H124" s="38"/>
      <c r="I124" s="38"/>
      <c r="J124" s="38"/>
      <c r="K124" s="38"/>
      <c r="L124" s="38"/>
      <c r="M124" s="102"/>
      <c r="N124" s="37"/>
      <c r="O124" s="63"/>
      <c r="P124" s="54"/>
      <c r="Q124" s="100"/>
      <c r="R124" s="38"/>
      <c r="S124" s="38"/>
      <c r="T124" s="38"/>
      <c r="U124" s="38"/>
      <c r="V124" s="38"/>
      <c r="W124" s="38"/>
      <c r="X124" s="38"/>
      <c r="Y124" s="38"/>
      <c r="Z124" s="38"/>
      <c r="AA124" s="102"/>
      <c r="AC124" s="63"/>
      <c r="AD124" s="54"/>
      <c r="AE124" s="100"/>
      <c r="AF124" s="38"/>
      <c r="AG124" s="38"/>
      <c r="AH124" s="38"/>
      <c r="AI124" s="38"/>
      <c r="AJ124" s="38"/>
      <c r="AK124" s="38"/>
      <c r="AL124" s="38"/>
      <c r="AM124" s="38"/>
      <c r="AN124" s="38"/>
      <c r="AO124" s="102"/>
      <c r="AQ124" s="63"/>
      <c r="AR124" s="54"/>
      <c r="AS124" s="100"/>
      <c r="AT124" s="38"/>
      <c r="AU124" s="38"/>
      <c r="AV124" s="38"/>
      <c r="AW124" s="38"/>
      <c r="AX124" s="38"/>
      <c r="AY124" s="38"/>
      <c r="AZ124" s="38"/>
      <c r="BA124" s="38"/>
      <c r="BB124" s="38"/>
      <c r="BC124" s="102"/>
      <c r="BE124" s="63"/>
      <c r="BF124" s="54"/>
      <c r="BG124" s="100"/>
      <c r="BH124" s="38"/>
      <c r="BI124" s="38"/>
      <c r="BJ124" s="38"/>
      <c r="BK124" s="38"/>
      <c r="BL124" s="38"/>
      <c r="BM124" s="38"/>
      <c r="BN124" s="38"/>
      <c r="BO124" s="38"/>
      <c r="BP124" s="38"/>
      <c r="BQ124" s="102"/>
      <c r="BS124" s="63"/>
      <c r="BT124" s="54"/>
      <c r="BU124" s="100"/>
      <c r="BV124" s="38"/>
      <c r="BW124" s="38"/>
      <c r="BX124" s="38"/>
      <c r="BY124" s="38"/>
      <c r="BZ124" s="38"/>
      <c r="CA124" s="38"/>
      <c r="CB124" s="38"/>
      <c r="CC124" s="38"/>
      <c r="CD124" s="38"/>
      <c r="CE124" s="102"/>
      <c r="CG124" s="63"/>
      <c r="CH124" s="54"/>
      <c r="CI124" s="100"/>
      <c r="CJ124" s="38"/>
      <c r="CK124" s="38"/>
      <c r="CL124" s="38"/>
      <c r="CM124" s="38"/>
      <c r="CN124" s="38"/>
      <c r="CO124" s="38"/>
      <c r="CP124" s="38"/>
      <c r="CQ124" s="38"/>
      <c r="CR124" s="38"/>
      <c r="CS124" s="102"/>
      <c r="CU124" s="63"/>
      <c r="CV124" s="54"/>
      <c r="CW124" s="100"/>
      <c r="CX124" s="38"/>
      <c r="CY124" s="38"/>
      <c r="CZ124" s="38"/>
      <c r="DA124" s="38"/>
      <c r="DB124" s="38"/>
      <c r="DC124" s="38"/>
      <c r="DD124" s="38"/>
      <c r="DE124" s="38"/>
      <c r="DF124" s="38"/>
      <c r="DG124" s="102"/>
      <c r="DI124" s="63"/>
      <c r="DJ124" s="54"/>
      <c r="DK124" s="100"/>
      <c r="DL124" s="38"/>
      <c r="DM124" s="38"/>
      <c r="DN124" s="38"/>
      <c r="DO124" s="38"/>
      <c r="DP124" s="38"/>
      <c r="DQ124" s="38"/>
      <c r="DR124" s="38"/>
      <c r="DS124" s="38"/>
      <c r="DT124" s="38"/>
      <c r="DU124" s="102"/>
    </row>
    <row r="125" spans="1:125" ht="12.75">
      <c r="A125" s="66" t="s">
        <v>41</v>
      </c>
      <c r="B125" s="54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102"/>
      <c r="N125" s="37"/>
      <c r="O125" s="66" t="s">
        <v>41</v>
      </c>
      <c r="P125" s="54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102"/>
      <c r="AC125" s="66" t="s">
        <v>41</v>
      </c>
      <c r="AD125" s="54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102"/>
      <c r="AQ125" s="66" t="s">
        <v>41</v>
      </c>
      <c r="AR125" s="54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102"/>
      <c r="BE125" s="66" t="s">
        <v>41</v>
      </c>
      <c r="BF125" s="54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102"/>
      <c r="BS125" s="66" t="s">
        <v>41</v>
      </c>
      <c r="BT125" s="54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102"/>
      <c r="CG125" s="66" t="s">
        <v>41</v>
      </c>
      <c r="CH125" s="54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102"/>
      <c r="CU125" s="66" t="s">
        <v>41</v>
      </c>
      <c r="CV125" s="54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102"/>
      <c r="DI125" s="66" t="s">
        <v>41</v>
      </c>
      <c r="DJ125" s="54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102"/>
    </row>
    <row r="126" spans="1:125" ht="12.75">
      <c r="A126" s="69" t="s">
        <v>42</v>
      </c>
      <c r="B126" s="103"/>
      <c r="C126" s="104">
        <f>95670</f>
        <v>95670</v>
      </c>
      <c r="D126" s="104">
        <f>C126</f>
        <v>95670</v>
      </c>
      <c r="E126" s="104">
        <f>180670</f>
        <v>180670</v>
      </c>
      <c r="F126" s="104">
        <f>E126</f>
        <v>180670</v>
      </c>
      <c r="G126" s="104">
        <f aca="true" t="shared" si="301" ref="G126:L126">F126</f>
        <v>180670</v>
      </c>
      <c r="H126" s="104">
        <f t="shared" si="301"/>
        <v>180670</v>
      </c>
      <c r="I126" s="104">
        <f t="shared" si="301"/>
        <v>180670</v>
      </c>
      <c r="J126" s="104">
        <f t="shared" si="301"/>
        <v>180670</v>
      </c>
      <c r="K126" s="104">
        <f t="shared" si="301"/>
        <v>180670</v>
      </c>
      <c r="L126" s="104">
        <f t="shared" si="301"/>
        <v>180670</v>
      </c>
      <c r="M126" s="105"/>
      <c r="N126" s="37"/>
      <c r="O126" s="69" t="s">
        <v>42</v>
      </c>
      <c r="P126" s="103"/>
      <c r="Q126" s="104">
        <f>95670</f>
        <v>95670</v>
      </c>
      <c r="R126" s="104">
        <f>Q126</f>
        <v>95670</v>
      </c>
      <c r="S126" s="104">
        <f>180670</f>
        <v>180670</v>
      </c>
      <c r="T126" s="104">
        <f>S126</f>
        <v>180670</v>
      </c>
      <c r="U126" s="104">
        <f aca="true" t="shared" si="302" ref="U126:Z126">T126</f>
        <v>180670</v>
      </c>
      <c r="V126" s="104">
        <f t="shared" si="302"/>
        <v>180670</v>
      </c>
      <c r="W126" s="104">
        <f t="shared" si="302"/>
        <v>180670</v>
      </c>
      <c r="X126" s="104">
        <f t="shared" si="302"/>
        <v>180670</v>
      </c>
      <c r="Y126" s="104">
        <f t="shared" si="302"/>
        <v>180670</v>
      </c>
      <c r="Z126" s="104">
        <f t="shared" si="302"/>
        <v>180670</v>
      </c>
      <c r="AA126" s="105"/>
      <c r="AC126" s="69" t="s">
        <v>42</v>
      </c>
      <c r="AD126" s="103"/>
      <c r="AE126" s="104">
        <f>95670</f>
        <v>95670</v>
      </c>
      <c r="AF126" s="104">
        <f>AE126</f>
        <v>95670</v>
      </c>
      <c r="AG126" s="104">
        <f>180670</f>
        <v>180670</v>
      </c>
      <c r="AH126" s="104">
        <f>AG126</f>
        <v>180670</v>
      </c>
      <c r="AI126" s="104">
        <f aca="true" t="shared" si="303" ref="AI126:AN126">AH126</f>
        <v>180670</v>
      </c>
      <c r="AJ126" s="104">
        <f t="shared" si="303"/>
        <v>180670</v>
      </c>
      <c r="AK126" s="104">
        <f t="shared" si="303"/>
        <v>180670</v>
      </c>
      <c r="AL126" s="104">
        <f t="shared" si="303"/>
        <v>180670</v>
      </c>
      <c r="AM126" s="104">
        <f t="shared" si="303"/>
        <v>180670</v>
      </c>
      <c r="AN126" s="104">
        <f t="shared" si="303"/>
        <v>180670</v>
      </c>
      <c r="AO126" s="105"/>
      <c r="AQ126" s="69" t="s">
        <v>42</v>
      </c>
      <c r="AR126" s="103"/>
      <c r="AS126" s="104">
        <f>95670</f>
        <v>95670</v>
      </c>
      <c r="AT126" s="104">
        <f>AS126</f>
        <v>95670</v>
      </c>
      <c r="AU126" s="104">
        <f>180670</f>
        <v>180670</v>
      </c>
      <c r="AV126" s="104">
        <f>AU126</f>
        <v>180670</v>
      </c>
      <c r="AW126" s="104">
        <f aca="true" t="shared" si="304" ref="AW126:BB126">AV126</f>
        <v>180670</v>
      </c>
      <c r="AX126" s="104">
        <f t="shared" si="304"/>
        <v>180670</v>
      </c>
      <c r="AY126" s="104">
        <f t="shared" si="304"/>
        <v>180670</v>
      </c>
      <c r="AZ126" s="104">
        <f t="shared" si="304"/>
        <v>180670</v>
      </c>
      <c r="BA126" s="104">
        <f t="shared" si="304"/>
        <v>180670</v>
      </c>
      <c r="BB126" s="104">
        <f t="shared" si="304"/>
        <v>180670</v>
      </c>
      <c r="BC126" s="105"/>
      <c r="BE126" s="69" t="s">
        <v>42</v>
      </c>
      <c r="BF126" s="103"/>
      <c r="BG126" s="104">
        <f>95670</f>
        <v>95670</v>
      </c>
      <c r="BH126" s="104">
        <f>BG126</f>
        <v>95670</v>
      </c>
      <c r="BI126" s="104">
        <f>180670</f>
        <v>180670</v>
      </c>
      <c r="BJ126" s="104">
        <f>BI126</f>
        <v>180670</v>
      </c>
      <c r="BK126" s="104">
        <f aca="true" t="shared" si="305" ref="BK126:BP126">BJ126</f>
        <v>180670</v>
      </c>
      <c r="BL126" s="104">
        <f t="shared" si="305"/>
        <v>180670</v>
      </c>
      <c r="BM126" s="104">
        <f t="shared" si="305"/>
        <v>180670</v>
      </c>
      <c r="BN126" s="104">
        <f t="shared" si="305"/>
        <v>180670</v>
      </c>
      <c r="BO126" s="104">
        <f t="shared" si="305"/>
        <v>180670</v>
      </c>
      <c r="BP126" s="104">
        <f t="shared" si="305"/>
        <v>180670</v>
      </c>
      <c r="BQ126" s="105"/>
      <c r="BS126" s="69" t="s">
        <v>42</v>
      </c>
      <c r="BT126" s="103"/>
      <c r="BU126" s="104">
        <f>95670</f>
        <v>95670</v>
      </c>
      <c r="BV126" s="104">
        <f>BU126</f>
        <v>95670</v>
      </c>
      <c r="BW126" s="104">
        <f>180670</f>
        <v>180670</v>
      </c>
      <c r="BX126" s="104">
        <f>BW126</f>
        <v>180670</v>
      </c>
      <c r="BY126" s="104">
        <f aca="true" t="shared" si="306" ref="BY126:CD126">BX126</f>
        <v>180670</v>
      </c>
      <c r="BZ126" s="104">
        <f t="shared" si="306"/>
        <v>180670</v>
      </c>
      <c r="CA126" s="104">
        <f t="shared" si="306"/>
        <v>180670</v>
      </c>
      <c r="CB126" s="104">
        <f t="shared" si="306"/>
        <v>180670</v>
      </c>
      <c r="CC126" s="104">
        <f t="shared" si="306"/>
        <v>180670</v>
      </c>
      <c r="CD126" s="104">
        <f t="shared" si="306"/>
        <v>180670</v>
      </c>
      <c r="CE126" s="105"/>
      <c r="CG126" s="69" t="s">
        <v>42</v>
      </c>
      <c r="CH126" s="103"/>
      <c r="CI126" s="104">
        <f>95670</f>
        <v>95670</v>
      </c>
      <c r="CJ126" s="104">
        <f>CI126</f>
        <v>95670</v>
      </c>
      <c r="CK126" s="104">
        <f>180670</f>
        <v>180670</v>
      </c>
      <c r="CL126" s="104">
        <f>CK126</f>
        <v>180670</v>
      </c>
      <c r="CM126" s="104">
        <f aca="true" t="shared" si="307" ref="CM126:CR126">CL126</f>
        <v>180670</v>
      </c>
      <c r="CN126" s="104">
        <f t="shared" si="307"/>
        <v>180670</v>
      </c>
      <c r="CO126" s="104">
        <f t="shared" si="307"/>
        <v>180670</v>
      </c>
      <c r="CP126" s="104">
        <f t="shared" si="307"/>
        <v>180670</v>
      </c>
      <c r="CQ126" s="104">
        <f t="shared" si="307"/>
        <v>180670</v>
      </c>
      <c r="CR126" s="104">
        <f t="shared" si="307"/>
        <v>180670</v>
      </c>
      <c r="CS126" s="105"/>
      <c r="CU126" s="69" t="s">
        <v>42</v>
      </c>
      <c r="CV126" s="103"/>
      <c r="CW126" s="104">
        <f>95670</f>
        <v>95670</v>
      </c>
      <c r="CX126" s="104">
        <f>CW126</f>
        <v>95670</v>
      </c>
      <c r="CY126" s="104">
        <f>180670</f>
        <v>180670</v>
      </c>
      <c r="CZ126" s="104">
        <f>CY126</f>
        <v>180670</v>
      </c>
      <c r="DA126" s="104">
        <f aca="true" t="shared" si="308" ref="DA126:DF126">CZ126</f>
        <v>180670</v>
      </c>
      <c r="DB126" s="104">
        <f t="shared" si="308"/>
        <v>180670</v>
      </c>
      <c r="DC126" s="104">
        <f t="shared" si="308"/>
        <v>180670</v>
      </c>
      <c r="DD126" s="104">
        <f t="shared" si="308"/>
        <v>180670</v>
      </c>
      <c r="DE126" s="104">
        <f t="shared" si="308"/>
        <v>180670</v>
      </c>
      <c r="DF126" s="104">
        <f t="shared" si="308"/>
        <v>180670</v>
      </c>
      <c r="DG126" s="105"/>
      <c r="DI126" s="69" t="s">
        <v>42</v>
      </c>
      <c r="DJ126" s="103"/>
      <c r="DK126" s="104">
        <f>95670</f>
        <v>95670</v>
      </c>
      <c r="DL126" s="104">
        <f>DK126</f>
        <v>95670</v>
      </c>
      <c r="DM126" s="104">
        <f>180670</f>
        <v>180670</v>
      </c>
      <c r="DN126" s="104">
        <f>DM126</f>
        <v>180670</v>
      </c>
      <c r="DO126" s="104">
        <f aca="true" t="shared" si="309" ref="DO126:DT126">DN126</f>
        <v>180670</v>
      </c>
      <c r="DP126" s="104">
        <f t="shared" si="309"/>
        <v>180670</v>
      </c>
      <c r="DQ126" s="104">
        <f t="shared" si="309"/>
        <v>180670</v>
      </c>
      <c r="DR126" s="104">
        <f t="shared" si="309"/>
        <v>180670</v>
      </c>
      <c r="DS126" s="104">
        <f t="shared" si="309"/>
        <v>180670</v>
      </c>
      <c r="DT126" s="104">
        <f t="shared" si="309"/>
        <v>180670</v>
      </c>
      <c r="DU126" s="105"/>
    </row>
    <row r="127" spans="1:125" ht="12.75">
      <c r="A127" s="106" t="s">
        <v>43</v>
      </c>
      <c r="B127" s="107">
        <v>0.1</v>
      </c>
      <c r="C127" s="108">
        <f aca="true" t="shared" si="310" ref="C127:L127">C123*$B$21</f>
        <v>0</v>
      </c>
      <c r="D127" s="108">
        <f t="shared" si="310"/>
        <v>0</v>
      </c>
      <c r="E127" s="108">
        <f t="shared" si="310"/>
        <v>35082.234</v>
      </c>
      <c r="F127" s="108">
        <f t="shared" si="310"/>
        <v>35082.234</v>
      </c>
      <c r="G127" s="108">
        <f t="shared" si="310"/>
        <v>35082.234</v>
      </c>
      <c r="H127" s="108">
        <f t="shared" si="310"/>
        <v>35082.234</v>
      </c>
      <c r="I127" s="108">
        <f t="shared" si="310"/>
        <v>35082.234</v>
      </c>
      <c r="J127" s="108">
        <f t="shared" si="310"/>
        <v>35082.234</v>
      </c>
      <c r="K127" s="108">
        <f t="shared" si="310"/>
        <v>35082.234</v>
      </c>
      <c r="L127" s="108">
        <f t="shared" si="310"/>
        <v>35082.234</v>
      </c>
      <c r="M127" s="105"/>
      <c r="N127" s="37"/>
      <c r="O127" s="106" t="s">
        <v>43</v>
      </c>
      <c r="P127" s="107">
        <v>0.1</v>
      </c>
      <c r="Q127" s="108">
        <f aca="true" t="shared" si="311" ref="Q127:Z127">Q123*$B$21</f>
        <v>0</v>
      </c>
      <c r="R127" s="108">
        <f t="shared" si="311"/>
        <v>0</v>
      </c>
      <c r="S127" s="108">
        <f t="shared" si="311"/>
        <v>36056.74050000001</v>
      </c>
      <c r="T127" s="108">
        <f t="shared" si="311"/>
        <v>36056.74050000001</v>
      </c>
      <c r="U127" s="108">
        <f t="shared" si="311"/>
        <v>36056.74050000001</v>
      </c>
      <c r="V127" s="108">
        <f t="shared" si="311"/>
        <v>36056.74050000001</v>
      </c>
      <c r="W127" s="108">
        <f t="shared" si="311"/>
        <v>36056.74050000001</v>
      </c>
      <c r="X127" s="108">
        <f t="shared" si="311"/>
        <v>36056.74050000001</v>
      </c>
      <c r="Y127" s="108">
        <f t="shared" si="311"/>
        <v>36056.74050000001</v>
      </c>
      <c r="Z127" s="108">
        <f t="shared" si="311"/>
        <v>36056.74050000001</v>
      </c>
      <c r="AA127" s="105"/>
      <c r="AC127" s="106" t="s">
        <v>43</v>
      </c>
      <c r="AD127" s="107">
        <v>0.1</v>
      </c>
      <c r="AE127" s="108">
        <f aca="true" t="shared" si="312" ref="AE127:AN127">AE123*$B$21</f>
        <v>0</v>
      </c>
      <c r="AF127" s="108">
        <f t="shared" si="312"/>
        <v>0</v>
      </c>
      <c r="AG127" s="108">
        <f t="shared" si="312"/>
        <v>37031.246999999996</v>
      </c>
      <c r="AH127" s="108">
        <f t="shared" si="312"/>
        <v>37031.246999999996</v>
      </c>
      <c r="AI127" s="108">
        <f t="shared" si="312"/>
        <v>37031.246999999996</v>
      </c>
      <c r="AJ127" s="108">
        <f t="shared" si="312"/>
        <v>37031.246999999996</v>
      </c>
      <c r="AK127" s="108">
        <f t="shared" si="312"/>
        <v>37031.246999999996</v>
      </c>
      <c r="AL127" s="108">
        <f t="shared" si="312"/>
        <v>37031.246999999996</v>
      </c>
      <c r="AM127" s="108">
        <f t="shared" si="312"/>
        <v>37031.246999999996</v>
      </c>
      <c r="AN127" s="108">
        <f t="shared" si="312"/>
        <v>37031.246999999996</v>
      </c>
      <c r="AO127" s="105"/>
      <c r="AQ127" s="106" t="s">
        <v>43</v>
      </c>
      <c r="AR127" s="107">
        <v>0.1</v>
      </c>
      <c r="AS127" s="108">
        <f aca="true" t="shared" si="313" ref="AS127:BB127">AS123*$B$21</f>
        <v>0</v>
      </c>
      <c r="AT127" s="108">
        <f t="shared" si="313"/>
        <v>0</v>
      </c>
      <c r="AU127" s="108">
        <f t="shared" si="313"/>
        <v>38005.7535</v>
      </c>
      <c r="AV127" s="108">
        <f t="shared" si="313"/>
        <v>38005.7535</v>
      </c>
      <c r="AW127" s="108">
        <f t="shared" si="313"/>
        <v>38005.7535</v>
      </c>
      <c r="AX127" s="108">
        <f t="shared" si="313"/>
        <v>38005.7535</v>
      </c>
      <c r="AY127" s="108">
        <f t="shared" si="313"/>
        <v>38005.7535</v>
      </c>
      <c r="AZ127" s="108">
        <f t="shared" si="313"/>
        <v>38005.7535</v>
      </c>
      <c r="BA127" s="108">
        <f t="shared" si="313"/>
        <v>38005.7535</v>
      </c>
      <c r="BB127" s="108">
        <f t="shared" si="313"/>
        <v>38005.7535</v>
      </c>
      <c r="BC127" s="105"/>
      <c r="BE127" s="106" t="s">
        <v>43</v>
      </c>
      <c r="BF127" s="107">
        <v>0.1</v>
      </c>
      <c r="BG127" s="108">
        <f aca="true" t="shared" si="314" ref="BG127:BP127">BG123*$B$21</f>
        <v>0</v>
      </c>
      <c r="BH127" s="108">
        <f t="shared" si="314"/>
        <v>0</v>
      </c>
      <c r="BI127" s="108">
        <f t="shared" si="314"/>
        <v>38980.26</v>
      </c>
      <c r="BJ127" s="108">
        <f t="shared" si="314"/>
        <v>38980.26</v>
      </c>
      <c r="BK127" s="108">
        <f t="shared" si="314"/>
        <v>38980.26</v>
      </c>
      <c r="BL127" s="108">
        <f t="shared" si="314"/>
        <v>38980.26</v>
      </c>
      <c r="BM127" s="108">
        <f t="shared" si="314"/>
        <v>38980.26</v>
      </c>
      <c r="BN127" s="108">
        <f t="shared" si="314"/>
        <v>38980.26</v>
      </c>
      <c r="BO127" s="108">
        <f t="shared" si="314"/>
        <v>38980.26</v>
      </c>
      <c r="BP127" s="108">
        <f t="shared" si="314"/>
        <v>38980.26</v>
      </c>
      <c r="BQ127" s="105"/>
      <c r="BS127" s="106" t="s">
        <v>43</v>
      </c>
      <c r="BT127" s="107">
        <v>0.1</v>
      </c>
      <c r="BU127" s="108">
        <f aca="true" t="shared" si="315" ref="BU127:CD127">BU123*$B$21</f>
        <v>0</v>
      </c>
      <c r="BV127" s="108">
        <f t="shared" si="315"/>
        <v>0</v>
      </c>
      <c r="BW127" s="108">
        <f t="shared" si="315"/>
        <v>39954.7665</v>
      </c>
      <c r="BX127" s="108">
        <f t="shared" si="315"/>
        <v>39954.7665</v>
      </c>
      <c r="BY127" s="108">
        <f t="shared" si="315"/>
        <v>39954.7665</v>
      </c>
      <c r="BZ127" s="108">
        <f t="shared" si="315"/>
        <v>39954.7665</v>
      </c>
      <c r="CA127" s="108">
        <f t="shared" si="315"/>
        <v>39954.7665</v>
      </c>
      <c r="CB127" s="108">
        <f t="shared" si="315"/>
        <v>39954.7665</v>
      </c>
      <c r="CC127" s="108">
        <f t="shared" si="315"/>
        <v>39954.7665</v>
      </c>
      <c r="CD127" s="108">
        <f t="shared" si="315"/>
        <v>39954.7665</v>
      </c>
      <c r="CE127" s="105"/>
      <c r="CG127" s="106" t="s">
        <v>43</v>
      </c>
      <c r="CH127" s="107">
        <v>0.1</v>
      </c>
      <c r="CI127" s="108">
        <f aca="true" t="shared" si="316" ref="CI127:CR127">CI123*$B$21</f>
        <v>0</v>
      </c>
      <c r="CJ127" s="108">
        <f t="shared" si="316"/>
        <v>0</v>
      </c>
      <c r="CK127" s="108">
        <f t="shared" si="316"/>
        <v>40929.27300000001</v>
      </c>
      <c r="CL127" s="108">
        <f t="shared" si="316"/>
        <v>40929.27300000001</v>
      </c>
      <c r="CM127" s="108">
        <f t="shared" si="316"/>
        <v>40929.27300000001</v>
      </c>
      <c r="CN127" s="108">
        <f t="shared" si="316"/>
        <v>40929.27300000001</v>
      </c>
      <c r="CO127" s="108">
        <f t="shared" si="316"/>
        <v>40929.27300000001</v>
      </c>
      <c r="CP127" s="108">
        <f t="shared" si="316"/>
        <v>40929.27300000001</v>
      </c>
      <c r="CQ127" s="108">
        <f t="shared" si="316"/>
        <v>40929.27300000001</v>
      </c>
      <c r="CR127" s="108">
        <f t="shared" si="316"/>
        <v>40929.27300000001</v>
      </c>
      <c r="CS127" s="105"/>
      <c r="CU127" s="106" t="s">
        <v>43</v>
      </c>
      <c r="CV127" s="107">
        <v>0.1</v>
      </c>
      <c r="CW127" s="108">
        <f aca="true" t="shared" si="317" ref="CW127:DF127">CW123*$B$21</f>
        <v>0</v>
      </c>
      <c r="CX127" s="108">
        <f t="shared" si="317"/>
        <v>0</v>
      </c>
      <c r="CY127" s="108">
        <f t="shared" si="317"/>
        <v>41903.779500000004</v>
      </c>
      <c r="CZ127" s="108">
        <f t="shared" si="317"/>
        <v>41903.779500000004</v>
      </c>
      <c r="DA127" s="108">
        <f t="shared" si="317"/>
        <v>41903.779500000004</v>
      </c>
      <c r="DB127" s="108">
        <f t="shared" si="317"/>
        <v>41903.779500000004</v>
      </c>
      <c r="DC127" s="108">
        <f t="shared" si="317"/>
        <v>41903.779500000004</v>
      </c>
      <c r="DD127" s="108">
        <f t="shared" si="317"/>
        <v>41903.779500000004</v>
      </c>
      <c r="DE127" s="108">
        <f t="shared" si="317"/>
        <v>41903.779500000004</v>
      </c>
      <c r="DF127" s="108">
        <f t="shared" si="317"/>
        <v>41903.779500000004</v>
      </c>
      <c r="DG127" s="105"/>
      <c r="DI127" s="106" t="s">
        <v>43</v>
      </c>
      <c r="DJ127" s="107">
        <v>0.1</v>
      </c>
      <c r="DK127" s="108">
        <f aca="true" t="shared" si="318" ref="DK127:DT127">DK123*$B$21</f>
        <v>0</v>
      </c>
      <c r="DL127" s="108">
        <f t="shared" si="318"/>
        <v>0</v>
      </c>
      <c r="DM127" s="108">
        <f t="shared" si="318"/>
        <v>42878.286</v>
      </c>
      <c r="DN127" s="108">
        <f t="shared" si="318"/>
        <v>42878.286</v>
      </c>
      <c r="DO127" s="108">
        <f t="shared" si="318"/>
        <v>42878.286</v>
      </c>
      <c r="DP127" s="108">
        <f t="shared" si="318"/>
        <v>42878.286</v>
      </c>
      <c r="DQ127" s="108">
        <f t="shared" si="318"/>
        <v>42878.286</v>
      </c>
      <c r="DR127" s="108">
        <f t="shared" si="318"/>
        <v>42878.286</v>
      </c>
      <c r="DS127" s="108">
        <f t="shared" si="318"/>
        <v>42878.286</v>
      </c>
      <c r="DT127" s="108">
        <f t="shared" si="318"/>
        <v>42878.286</v>
      </c>
      <c r="DU127" s="105"/>
    </row>
    <row r="128" spans="1:125" ht="12.75">
      <c r="A128" s="106" t="s">
        <v>44</v>
      </c>
      <c r="B128" s="107">
        <v>0.1</v>
      </c>
      <c r="C128" s="108">
        <f aca="true" t="shared" si="319" ref="C128:L128">C123*$B$22</f>
        <v>0</v>
      </c>
      <c r="D128" s="108">
        <f t="shared" si="319"/>
        <v>0</v>
      </c>
      <c r="E128" s="108">
        <f t="shared" si="319"/>
        <v>35082.234</v>
      </c>
      <c r="F128" s="108">
        <f t="shared" si="319"/>
        <v>35082.234</v>
      </c>
      <c r="G128" s="108">
        <f t="shared" si="319"/>
        <v>35082.234</v>
      </c>
      <c r="H128" s="108">
        <f t="shared" si="319"/>
        <v>35082.234</v>
      </c>
      <c r="I128" s="108">
        <f t="shared" si="319"/>
        <v>35082.234</v>
      </c>
      <c r="J128" s="108">
        <f t="shared" si="319"/>
        <v>35082.234</v>
      </c>
      <c r="K128" s="108">
        <f t="shared" si="319"/>
        <v>35082.234</v>
      </c>
      <c r="L128" s="108">
        <f t="shared" si="319"/>
        <v>35082.234</v>
      </c>
      <c r="M128" s="105"/>
      <c r="N128" s="37"/>
      <c r="O128" s="106" t="s">
        <v>44</v>
      </c>
      <c r="P128" s="107">
        <v>0.1</v>
      </c>
      <c r="Q128" s="108">
        <f aca="true" t="shared" si="320" ref="Q128:Z128">Q123*$B$22</f>
        <v>0</v>
      </c>
      <c r="R128" s="108">
        <f t="shared" si="320"/>
        <v>0</v>
      </c>
      <c r="S128" s="108">
        <f t="shared" si="320"/>
        <v>36056.74050000001</v>
      </c>
      <c r="T128" s="108">
        <f t="shared" si="320"/>
        <v>36056.74050000001</v>
      </c>
      <c r="U128" s="108">
        <f t="shared" si="320"/>
        <v>36056.74050000001</v>
      </c>
      <c r="V128" s="108">
        <f t="shared" si="320"/>
        <v>36056.74050000001</v>
      </c>
      <c r="W128" s="108">
        <f t="shared" si="320"/>
        <v>36056.74050000001</v>
      </c>
      <c r="X128" s="108">
        <f t="shared" si="320"/>
        <v>36056.74050000001</v>
      </c>
      <c r="Y128" s="108">
        <f t="shared" si="320"/>
        <v>36056.74050000001</v>
      </c>
      <c r="Z128" s="108">
        <f t="shared" si="320"/>
        <v>36056.74050000001</v>
      </c>
      <c r="AA128" s="105"/>
      <c r="AC128" s="106" t="s">
        <v>44</v>
      </c>
      <c r="AD128" s="107">
        <v>0.1</v>
      </c>
      <c r="AE128" s="108">
        <f aca="true" t="shared" si="321" ref="AE128:AN128">AE123*$B$22</f>
        <v>0</v>
      </c>
      <c r="AF128" s="108">
        <f t="shared" si="321"/>
        <v>0</v>
      </c>
      <c r="AG128" s="108">
        <f t="shared" si="321"/>
        <v>37031.246999999996</v>
      </c>
      <c r="AH128" s="108">
        <f t="shared" si="321"/>
        <v>37031.246999999996</v>
      </c>
      <c r="AI128" s="108">
        <f t="shared" si="321"/>
        <v>37031.246999999996</v>
      </c>
      <c r="AJ128" s="108">
        <f t="shared" si="321"/>
        <v>37031.246999999996</v>
      </c>
      <c r="AK128" s="108">
        <f t="shared" si="321"/>
        <v>37031.246999999996</v>
      </c>
      <c r="AL128" s="108">
        <f t="shared" si="321"/>
        <v>37031.246999999996</v>
      </c>
      <c r="AM128" s="108">
        <f t="shared" si="321"/>
        <v>37031.246999999996</v>
      </c>
      <c r="AN128" s="108">
        <f t="shared" si="321"/>
        <v>37031.246999999996</v>
      </c>
      <c r="AO128" s="105"/>
      <c r="AQ128" s="106" t="s">
        <v>44</v>
      </c>
      <c r="AR128" s="107">
        <v>0.1</v>
      </c>
      <c r="AS128" s="108">
        <f aca="true" t="shared" si="322" ref="AS128:BB128">AS123*$B$22</f>
        <v>0</v>
      </c>
      <c r="AT128" s="108">
        <f t="shared" si="322"/>
        <v>0</v>
      </c>
      <c r="AU128" s="108">
        <f t="shared" si="322"/>
        <v>38005.7535</v>
      </c>
      <c r="AV128" s="108">
        <f t="shared" si="322"/>
        <v>38005.7535</v>
      </c>
      <c r="AW128" s="108">
        <f t="shared" si="322"/>
        <v>38005.7535</v>
      </c>
      <c r="AX128" s="108">
        <f t="shared" si="322"/>
        <v>38005.7535</v>
      </c>
      <c r="AY128" s="108">
        <f t="shared" si="322"/>
        <v>38005.7535</v>
      </c>
      <c r="AZ128" s="108">
        <f t="shared" si="322"/>
        <v>38005.7535</v>
      </c>
      <c r="BA128" s="108">
        <f t="shared" si="322"/>
        <v>38005.7535</v>
      </c>
      <c r="BB128" s="108">
        <f t="shared" si="322"/>
        <v>38005.7535</v>
      </c>
      <c r="BC128" s="105"/>
      <c r="BE128" s="106" t="s">
        <v>44</v>
      </c>
      <c r="BF128" s="107">
        <v>0.1</v>
      </c>
      <c r="BG128" s="108">
        <f aca="true" t="shared" si="323" ref="BG128:BP128">BG123*$B$22</f>
        <v>0</v>
      </c>
      <c r="BH128" s="108">
        <f t="shared" si="323"/>
        <v>0</v>
      </c>
      <c r="BI128" s="108">
        <f t="shared" si="323"/>
        <v>38980.26</v>
      </c>
      <c r="BJ128" s="108">
        <f t="shared" si="323"/>
        <v>38980.26</v>
      </c>
      <c r="BK128" s="108">
        <f t="shared" si="323"/>
        <v>38980.26</v>
      </c>
      <c r="BL128" s="108">
        <f t="shared" si="323"/>
        <v>38980.26</v>
      </c>
      <c r="BM128" s="108">
        <f t="shared" si="323"/>
        <v>38980.26</v>
      </c>
      <c r="BN128" s="108">
        <f t="shared" si="323"/>
        <v>38980.26</v>
      </c>
      <c r="BO128" s="108">
        <f t="shared" si="323"/>
        <v>38980.26</v>
      </c>
      <c r="BP128" s="108">
        <f t="shared" si="323"/>
        <v>38980.26</v>
      </c>
      <c r="BQ128" s="105"/>
      <c r="BS128" s="106" t="s">
        <v>44</v>
      </c>
      <c r="BT128" s="107">
        <v>0.1</v>
      </c>
      <c r="BU128" s="108">
        <f aca="true" t="shared" si="324" ref="BU128:CD128">BU123*$B$22</f>
        <v>0</v>
      </c>
      <c r="BV128" s="108">
        <f t="shared" si="324"/>
        <v>0</v>
      </c>
      <c r="BW128" s="108">
        <f t="shared" si="324"/>
        <v>39954.7665</v>
      </c>
      <c r="BX128" s="108">
        <f t="shared" si="324"/>
        <v>39954.7665</v>
      </c>
      <c r="BY128" s="108">
        <f t="shared" si="324"/>
        <v>39954.7665</v>
      </c>
      <c r="BZ128" s="108">
        <f t="shared" si="324"/>
        <v>39954.7665</v>
      </c>
      <c r="CA128" s="108">
        <f t="shared" si="324"/>
        <v>39954.7665</v>
      </c>
      <c r="CB128" s="108">
        <f t="shared" si="324"/>
        <v>39954.7665</v>
      </c>
      <c r="CC128" s="108">
        <f t="shared" si="324"/>
        <v>39954.7665</v>
      </c>
      <c r="CD128" s="108">
        <f t="shared" si="324"/>
        <v>39954.7665</v>
      </c>
      <c r="CE128" s="105"/>
      <c r="CG128" s="106" t="s">
        <v>44</v>
      </c>
      <c r="CH128" s="107">
        <v>0.1</v>
      </c>
      <c r="CI128" s="108">
        <f aca="true" t="shared" si="325" ref="CI128:CR128">CI123*$B$22</f>
        <v>0</v>
      </c>
      <c r="CJ128" s="108">
        <f t="shared" si="325"/>
        <v>0</v>
      </c>
      <c r="CK128" s="108">
        <f t="shared" si="325"/>
        <v>40929.27300000001</v>
      </c>
      <c r="CL128" s="108">
        <f t="shared" si="325"/>
        <v>40929.27300000001</v>
      </c>
      <c r="CM128" s="108">
        <f t="shared" si="325"/>
        <v>40929.27300000001</v>
      </c>
      <c r="CN128" s="108">
        <f t="shared" si="325"/>
        <v>40929.27300000001</v>
      </c>
      <c r="CO128" s="108">
        <f t="shared" si="325"/>
        <v>40929.27300000001</v>
      </c>
      <c r="CP128" s="108">
        <f t="shared" si="325"/>
        <v>40929.27300000001</v>
      </c>
      <c r="CQ128" s="108">
        <f t="shared" si="325"/>
        <v>40929.27300000001</v>
      </c>
      <c r="CR128" s="108">
        <f t="shared" si="325"/>
        <v>40929.27300000001</v>
      </c>
      <c r="CS128" s="105"/>
      <c r="CU128" s="106" t="s">
        <v>44</v>
      </c>
      <c r="CV128" s="107">
        <v>0.1</v>
      </c>
      <c r="CW128" s="108">
        <f aca="true" t="shared" si="326" ref="CW128:DF128">CW123*$B$22</f>
        <v>0</v>
      </c>
      <c r="CX128" s="108">
        <f t="shared" si="326"/>
        <v>0</v>
      </c>
      <c r="CY128" s="108">
        <f t="shared" si="326"/>
        <v>41903.779500000004</v>
      </c>
      <c r="CZ128" s="108">
        <f t="shared" si="326"/>
        <v>41903.779500000004</v>
      </c>
      <c r="DA128" s="108">
        <f t="shared" si="326"/>
        <v>41903.779500000004</v>
      </c>
      <c r="DB128" s="108">
        <f t="shared" si="326"/>
        <v>41903.779500000004</v>
      </c>
      <c r="DC128" s="108">
        <f t="shared" si="326"/>
        <v>41903.779500000004</v>
      </c>
      <c r="DD128" s="108">
        <f t="shared" si="326"/>
        <v>41903.779500000004</v>
      </c>
      <c r="DE128" s="108">
        <f t="shared" si="326"/>
        <v>41903.779500000004</v>
      </c>
      <c r="DF128" s="108">
        <f t="shared" si="326"/>
        <v>41903.779500000004</v>
      </c>
      <c r="DG128" s="105"/>
      <c r="DI128" s="106" t="s">
        <v>44</v>
      </c>
      <c r="DJ128" s="107">
        <v>0.1</v>
      </c>
      <c r="DK128" s="108">
        <f aca="true" t="shared" si="327" ref="DK128:DT128">DK123*$B$22</f>
        <v>0</v>
      </c>
      <c r="DL128" s="108">
        <f t="shared" si="327"/>
        <v>0</v>
      </c>
      <c r="DM128" s="108">
        <f t="shared" si="327"/>
        <v>42878.286</v>
      </c>
      <c r="DN128" s="108">
        <f t="shared" si="327"/>
        <v>42878.286</v>
      </c>
      <c r="DO128" s="108">
        <f t="shared" si="327"/>
        <v>42878.286</v>
      </c>
      <c r="DP128" s="108">
        <f t="shared" si="327"/>
        <v>42878.286</v>
      </c>
      <c r="DQ128" s="108">
        <f t="shared" si="327"/>
        <v>42878.286</v>
      </c>
      <c r="DR128" s="108">
        <f t="shared" si="327"/>
        <v>42878.286</v>
      </c>
      <c r="DS128" s="108">
        <f t="shared" si="327"/>
        <v>42878.286</v>
      </c>
      <c r="DT128" s="108">
        <f t="shared" si="327"/>
        <v>42878.286</v>
      </c>
      <c r="DU128" s="105"/>
    </row>
    <row r="129" spans="1:125" ht="12.75">
      <c r="A129" s="106" t="s">
        <v>75</v>
      </c>
      <c r="B129" s="107">
        <v>0.05</v>
      </c>
      <c r="C129" s="108">
        <f aca="true" t="shared" si="328" ref="C129:L129">$B$23*C118</f>
        <v>0</v>
      </c>
      <c r="D129" s="108">
        <f t="shared" si="328"/>
        <v>0</v>
      </c>
      <c r="E129" s="108">
        <f t="shared" si="328"/>
        <v>17541.117</v>
      </c>
      <c r="F129" s="108">
        <f t="shared" si="328"/>
        <v>17541.117</v>
      </c>
      <c r="G129" s="108">
        <f t="shared" si="328"/>
        <v>17541.117</v>
      </c>
      <c r="H129" s="108">
        <f t="shared" si="328"/>
        <v>17541.117</v>
      </c>
      <c r="I129" s="108">
        <f t="shared" si="328"/>
        <v>17541.117</v>
      </c>
      <c r="J129" s="108">
        <f t="shared" si="328"/>
        <v>17541.117</v>
      </c>
      <c r="K129" s="108">
        <f t="shared" si="328"/>
        <v>17541.117</v>
      </c>
      <c r="L129" s="108">
        <f t="shared" si="328"/>
        <v>17541.117</v>
      </c>
      <c r="M129" s="105"/>
      <c r="N129" s="37"/>
      <c r="O129" s="106" t="s">
        <v>75</v>
      </c>
      <c r="P129" s="107">
        <v>0.05</v>
      </c>
      <c r="Q129" s="108">
        <f aca="true" t="shared" si="329" ref="Q129:Z129">$B$23*Q118</f>
        <v>0</v>
      </c>
      <c r="R129" s="108">
        <f t="shared" si="329"/>
        <v>0</v>
      </c>
      <c r="S129" s="108">
        <f t="shared" si="329"/>
        <v>18028.370250000004</v>
      </c>
      <c r="T129" s="108">
        <f t="shared" si="329"/>
        <v>18028.370250000004</v>
      </c>
      <c r="U129" s="108">
        <f t="shared" si="329"/>
        <v>18028.370250000004</v>
      </c>
      <c r="V129" s="108">
        <f t="shared" si="329"/>
        <v>18028.370250000004</v>
      </c>
      <c r="W129" s="108">
        <f t="shared" si="329"/>
        <v>18028.370250000004</v>
      </c>
      <c r="X129" s="108">
        <f t="shared" si="329"/>
        <v>18028.370250000004</v>
      </c>
      <c r="Y129" s="108">
        <f t="shared" si="329"/>
        <v>18028.370250000004</v>
      </c>
      <c r="Z129" s="108">
        <f t="shared" si="329"/>
        <v>18028.370250000004</v>
      </c>
      <c r="AA129" s="105"/>
      <c r="AC129" s="106" t="s">
        <v>75</v>
      </c>
      <c r="AD129" s="107">
        <v>0.05</v>
      </c>
      <c r="AE129" s="108">
        <f aca="true" t="shared" si="330" ref="AE129:AN129">$B$23*AE118</f>
        <v>0</v>
      </c>
      <c r="AF129" s="108">
        <f t="shared" si="330"/>
        <v>0</v>
      </c>
      <c r="AG129" s="108">
        <f t="shared" si="330"/>
        <v>18515.623499999998</v>
      </c>
      <c r="AH129" s="108">
        <f t="shared" si="330"/>
        <v>18515.623499999998</v>
      </c>
      <c r="AI129" s="108">
        <f t="shared" si="330"/>
        <v>18515.623499999998</v>
      </c>
      <c r="AJ129" s="108">
        <f t="shared" si="330"/>
        <v>18515.623499999998</v>
      </c>
      <c r="AK129" s="108">
        <f t="shared" si="330"/>
        <v>18515.623499999998</v>
      </c>
      <c r="AL129" s="108">
        <f t="shared" si="330"/>
        <v>18515.623499999998</v>
      </c>
      <c r="AM129" s="108">
        <f t="shared" si="330"/>
        <v>18515.623499999998</v>
      </c>
      <c r="AN129" s="108">
        <f t="shared" si="330"/>
        <v>18515.623499999998</v>
      </c>
      <c r="AO129" s="105"/>
      <c r="AQ129" s="106" t="s">
        <v>75</v>
      </c>
      <c r="AR129" s="107">
        <v>0.05</v>
      </c>
      <c r="AS129" s="108">
        <f aca="true" t="shared" si="331" ref="AS129:BB129">$B$23*AS118</f>
        <v>0</v>
      </c>
      <c r="AT129" s="108">
        <f t="shared" si="331"/>
        <v>0</v>
      </c>
      <c r="AU129" s="108">
        <f t="shared" si="331"/>
        <v>19002.87675</v>
      </c>
      <c r="AV129" s="108">
        <f t="shared" si="331"/>
        <v>19002.87675</v>
      </c>
      <c r="AW129" s="108">
        <f t="shared" si="331"/>
        <v>19002.87675</v>
      </c>
      <c r="AX129" s="108">
        <f t="shared" si="331"/>
        <v>19002.87675</v>
      </c>
      <c r="AY129" s="108">
        <f t="shared" si="331"/>
        <v>19002.87675</v>
      </c>
      <c r="AZ129" s="108">
        <f t="shared" si="331"/>
        <v>19002.87675</v>
      </c>
      <c r="BA129" s="108">
        <f t="shared" si="331"/>
        <v>19002.87675</v>
      </c>
      <c r="BB129" s="108">
        <f t="shared" si="331"/>
        <v>19002.87675</v>
      </c>
      <c r="BC129" s="105"/>
      <c r="BE129" s="106" t="s">
        <v>75</v>
      </c>
      <c r="BF129" s="107">
        <v>0.05</v>
      </c>
      <c r="BG129" s="108">
        <f aca="true" t="shared" si="332" ref="BG129:BP129">$B$23*BG118</f>
        <v>0</v>
      </c>
      <c r="BH129" s="108">
        <f t="shared" si="332"/>
        <v>0</v>
      </c>
      <c r="BI129" s="108">
        <f t="shared" si="332"/>
        <v>19490.13</v>
      </c>
      <c r="BJ129" s="108">
        <f t="shared" si="332"/>
        <v>19490.13</v>
      </c>
      <c r="BK129" s="108">
        <f t="shared" si="332"/>
        <v>19490.13</v>
      </c>
      <c r="BL129" s="108">
        <f t="shared" si="332"/>
        <v>19490.13</v>
      </c>
      <c r="BM129" s="108">
        <f t="shared" si="332"/>
        <v>19490.13</v>
      </c>
      <c r="BN129" s="108">
        <f t="shared" si="332"/>
        <v>19490.13</v>
      </c>
      <c r="BO129" s="108">
        <f t="shared" si="332"/>
        <v>19490.13</v>
      </c>
      <c r="BP129" s="108">
        <f t="shared" si="332"/>
        <v>19490.13</v>
      </c>
      <c r="BQ129" s="105"/>
      <c r="BS129" s="106" t="s">
        <v>75</v>
      </c>
      <c r="BT129" s="107">
        <v>0.05</v>
      </c>
      <c r="BU129" s="108">
        <f aca="true" t="shared" si="333" ref="BU129:CD129">$B$23*BU118</f>
        <v>0</v>
      </c>
      <c r="BV129" s="108">
        <f t="shared" si="333"/>
        <v>0</v>
      </c>
      <c r="BW129" s="108">
        <f t="shared" si="333"/>
        <v>19977.38325</v>
      </c>
      <c r="BX129" s="108">
        <f t="shared" si="333"/>
        <v>19977.38325</v>
      </c>
      <c r="BY129" s="108">
        <f t="shared" si="333"/>
        <v>19977.38325</v>
      </c>
      <c r="BZ129" s="108">
        <f t="shared" si="333"/>
        <v>19977.38325</v>
      </c>
      <c r="CA129" s="108">
        <f t="shared" si="333"/>
        <v>19977.38325</v>
      </c>
      <c r="CB129" s="108">
        <f t="shared" si="333"/>
        <v>19977.38325</v>
      </c>
      <c r="CC129" s="108">
        <f t="shared" si="333"/>
        <v>19977.38325</v>
      </c>
      <c r="CD129" s="108">
        <f t="shared" si="333"/>
        <v>19977.38325</v>
      </c>
      <c r="CE129" s="105"/>
      <c r="CG129" s="106" t="s">
        <v>75</v>
      </c>
      <c r="CH129" s="107">
        <v>0.05</v>
      </c>
      <c r="CI129" s="108">
        <f aca="true" t="shared" si="334" ref="CI129:CR129">$B$23*CI118</f>
        <v>0</v>
      </c>
      <c r="CJ129" s="108">
        <f t="shared" si="334"/>
        <v>0</v>
      </c>
      <c r="CK129" s="108">
        <f t="shared" si="334"/>
        <v>20464.636500000004</v>
      </c>
      <c r="CL129" s="108">
        <f t="shared" si="334"/>
        <v>20464.636500000004</v>
      </c>
      <c r="CM129" s="108">
        <f t="shared" si="334"/>
        <v>20464.636500000004</v>
      </c>
      <c r="CN129" s="108">
        <f t="shared" si="334"/>
        <v>20464.636500000004</v>
      </c>
      <c r="CO129" s="108">
        <f t="shared" si="334"/>
        <v>20464.636500000004</v>
      </c>
      <c r="CP129" s="108">
        <f t="shared" si="334"/>
        <v>20464.636500000004</v>
      </c>
      <c r="CQ129" s="108">
        <f t="shared" si="334"/>
        <v>20464.636500000004</v>
      </c>
      <c r="CR129" s="108">
        <f t="shared" si="334"/>
        <v>20464.636500000004</v>
      </c>
      <c r="CS129" s="105"/>
      <c r="CU129" s="106" t="s">
        <v>75</v>
      </c>
      <c r="CV129" s="107">
        <v>0.05</v>
      </c>
      <c r="CW129" s="108">
        <f aca="true" t="shared" si="335" ref="CW129:DF129">$B$23*CW118</f>
        <v>0</v>
      </c>
      <c r="CX129" s="108">
        <f t="shared" si="335"/>
        <v>0</v>
      </c>
      <c r="CY129" s="108">
        <f t="shared" si="335"/>
        <v>20951.889750000002</v>
      </c>
      <c r="CZ129" s="108">
        <f t="shared" si="335"/>
        <v>20951.889750000002</v>
      </c>
      <c r="DA129" s="108">
        <f t="shared" si="335"/>
        <v>20951.889750000002</v>
      </c>
      <c r="DB129" s="108">
        <f t="shared" si="335"/>
        <v>20951.889750000002</v>
      </c>
      <c r="DC129" s="108">
        <f t="shared" si="335"/>
        <v>20951.889750000002</v>
      </c>
      <c r="DD129" s="108">
        <f t="shared" si="335"/>
        <v>20951.889750000002</v>
      </c>
      <c r="DE129" s="108">
        <f t="shared" si="335"/>
        <v>20951.889750000002</v>
      </c>
      <c r="DF129" s="108">
        <f t="shared" si="335"/>
        <v>20951.889750000002</v>
      </c>
      <c r="DG129" s="105"/>
      <c r="DI129" s="106" t="s">
        <v>75</v>
      </c>
      <c r="DJ129" s="107">
        <v>0.05</v>
      </c>
      <c r="DK129" s="108">
        <f aca="true" t="shared" si="336" ref="DK129:DT129">$B$23*DK118</f>
        <v>0</v>
      </c>
      <c r="DL129" s="108">
        <f t="shared" si="336"/>
        <v>0</v>
      </c>
      <c r="DM129" s="108">
        <f t="shared" si="336"/>
        <v>21439.143</v>
      </c>
      <c r="DN129" s="108">
        <f t="shared" si="336"/>
        <v>21439.143</v>
      </c>
      <c r="DO129" s="108">
        <f t="shared" si="336"/>
        <v>21439.143</v>
      </c>
      <c r="DP129" s="108">
        <f t="shared" si="336"/>
        <v>21439.143</v>
      </c>
      <c r="DQ129" s="108">
        <f t="shared" si="336"/>
        <v>21439.143</v>
      </c>
      <c r="DR129" s="108">
        <f t="shared" si="336"/>
        <v>21439.143</v>
      </c>
      <c r="DS129" s="108">
        <f t="shared" si="336"/>
        <v>21439.143</v>
      </c>
      <c r="DT129" s="108">
        <f t="shared" si="336"/>
        <v>21439.143</v>
      </c>
      <c r="DU129" s="105"/>
    </row>
    <row r="130" spans="1:125" ht="12.75">
      <c r="A130" s="109" t="s">
        <v>76</v>
      </c>
      <c r="B130" s="110">
        <v>0.19</v>
      </c>
      <c r="C130" s="111">
        <f>C122*$B$24</f>
        <v>0</v>
      </c>
      <c r="D130" s="111">
        <f aca="true" t="shared" si="337" ref="D130:L130">D122*$B$24</f>
        <v>0</v>
      </c>
      <c r="E130" s="111">
        <f t="shared" si="337"/>
        <v>0</v>
      </c>
      <c r="F130" s="111">
        <f t="shared" si="337"/>
        <v>0</v>
      </c>
      <c r="G130" s="111">
        <f t="shared" si="337"/>
        <v>0</v>
      </c>
      <c r="H130" s="111">
        <f t="shared" si="337"/>
        <v>0</v>
      </c>
      <c r="I130" s="111">
        <f t="shared" si="337"/>
        <v>0</v>
      </c>
      <c r="J130" s="111">
        <f t="shared" si="337"/>
        <v>0</v>
      </c>
      <c r="K130" s="111">
        <f t="shared" si="337"/>
        <v>0</v>
      </c>
      <c r="L130" s="111">
        <f t="shared" si="337"/>
        <v>0</v>
      </c>
      <c r="M130" s="105"/>
      <c r="N130" s="37"/>
      <c r="O130" s="109" t="s">
        <v>76</v>
      </c>
      <c r="P130" s="110">
        <v>0.19</v>
      </c>
      <c r="Q130" s="111">
        <f>Q122*$B$24</f>
        <v>0</v>
      </c>
      <c r="R130" s="111">
        <f aca="true" t="shared" si="338" ref="R130:Z130">R122*$B$24</f>
        <v>0</v>
      </c>
      <c r="S130" s="111">
        <f t="shared" si="338"/>
        <v>0</v>
      </c>
      <c r="T130" s="111">
        <f t="shared" si="338"/>
        <v>0</v>
      </c>
      <c r="U130" s="111">
        <f t="shared" si="338"/>
        <v>0</v>
      </c>
      <c r="V130" s="111">
        <f t="shared" si="338"/>
        <v>0</v>
      </c>
      <c r="W130" s="111">
        <f t="shared" si="338"/>
        <v>0</v>
      </c>
      <c r="X130" s="111">
        <f t="shared" si="338"/>
        <v>0</v>
      </c>
      <c r="Y130" s="111">
        <f t="shared" si="338"/>
        <v>0</v>
      </c>
      <c r="Z130" s="111">
        <f t="shared" si="338"/>
        <v>0</v>
      </c>
      <c r="AA130" s="105"/>
      <c r="AC130" s="109" t="s">
        <v>76</v>
      </c>
      <c r="AD130" s="110">
        <v>0.19</v>
      </c>
      <c r="AE130" s="111">
        <f>AE122*$B$24</f>
        <v>0</v>
      </c>
      <c r="AF130" s="111">
        <f aca="true" t="shared" si="339" ref="AF130:AN130">AF122*$B$24</f>
        <v>0</v>
      </c>
      <c r="AG130" s="111">
        <f t="shared" si="339"/>
        <v>0</v>
      </c>
      <c r="AH130" s="111">
        <f t="shared" si="339"/>
        <v>0</v>
      </c>
      <c r="AI130" s="111">
        <f t="shared" si="339"/>
        <v>0</v>
      </c>
      <c r="AJ130" s="111">
        <f t="shared" si="339"/>
        <v>0</v>
      </c>
      <c r="AK130" s="111">
        <f t="shared" si="339"/>
        <v>0</v>
      </c>
      <c r="AL130" s="111">
        <f t="shared" si="339"/>
        <v>0</v>
      </c>
      <c r="AM130" s="111">
        <f t="shared" si="339"/>
        <v>0</v>
      </c>
      <c r="AN130" s="111">
        <f t="shared" si="339"/>
        <v>0</v>
      </c>
      <c r="AO130" s="105"/>
      <c r="AQ130" s="109" t="s">
        <v>76</v>
      </c>
      <c r="AR130" s="110">
        <v>0.19</v>
      </c>
      <c r="AS130" s="111">
        <f>AS122*$B$24</f>
        <v>0</v>
      </c>
      <c r="AT130" s="111">
        <f aca="true" t="shared" si="340" ref="AT130:BB130">AT122*$B$24</f>
        <v>0</v>
      </c>
      <c r="AU130" s="111">
        <f t="shared" si="340"/>
        <v>0</v>
      </c>
      <c r="AV130" s="111">
        <f t="shared" si="340"/>
        <v>0</v>
      </c>
      <c r="AW130" s="111">
        <f t="shared" si="340"/>
        <v>0</v>
      </c>
      <c r="AX130" s="111">
        <f t="shared" si="340"/>
        <v>0</v>
      </c>
      <c r="AY130" s="111">
        <f t="shared" si="340"/>
        <v>0</v>
      </c>
      <c r="AZ130" s="111">
        <f t="shared" si="340"/>
        <v>0</v>
      </c>
      <c r="BA130" s="111">
        <f t="shared" si="340"/>
        <v>0</v>
      </c>
      <c r="BB130" s="111">
        <f t="shared" si="340"/>
        <v>0</v>
      </c>
      <c r="BC130" s="105"/>
      <c r="BE130" s="109" t="s">
        <v>76</v>
      </c>
      <c r="BF130" s="110">
        <v>0.19</v>
      </c>
      <c r="BG130" s="111">
        <f>BG122*$B$24</f>
        <v>0</v>
      </c>
      <c r="BH130" s="111">
        <f aca="true" t="shared" si="341" ref="BH130:BP130">BH122*$B$24</f>
        <v>0</v>
      </c>
      <c r="BI130" s="111">
        <f t="shared" si="341"/>
        <v>0</v>
      </c>
      <c r="BJ130" s="111">
        <f t="shared" si="341"/>
        <v>0</v>
      </c>
      <c r="BK130" s="111">
        <f t="shared" si="341"/>
        <v>0</v>
      </c>
      <c r="BL130" s="111">
        <f t="shared" si="341"/>
        <v>0</v>
      </c>
      <c r="BM130" s="111">
        <f t="shared" si="341"/>
        <v>0</v>
      </c>
      <c r="BN130" s="111">
        <f t="shared" si="341"/>
        <v>0</v>
      </c>
      <c r="BO130" s="111">
        <f t="shared" si="341"/>
        <v>0</v>
      </c>
      <c r="BP130" s="111">
        <f t="shared" si="341"/>
        <v>0</v>
      </c>
      <c r="BQ130" s="105"/>
      <c r="BS130" s="109" t="s">
        <v>76</v>
      </c>
      <c r="BT130" s="110">
        <v>0.19</v>
      </c>
      <c r="BU130" s="111">
        <f>BU122*$B$24</f>
        <v>0</v>
      </c>
      <c r="BV130" s="111">
        <f aca="true" t="shared" si="342" ref="BV130:CD130">BV122*$B$24</f>
        <v>0</v>
      </c>
      <c r="BW130" s="111">
        <f t="shared" si="342"/>
        <v>0</v>
      </c>
      <c r="BX130" s="111">
        <f t="shared" si="342"/>
        <v>0</v>
      </c>
      <c r="BY130" s="111">
        <f t="shared" si="342"/>
        <v>0</v>
      </c>
      <c r="BZ130" s="111">
        <f t="shared" si="342"/>
        <v>0</v>
      </c>
      <c r="CA130" s="111">
        <f t="shared" si="342"/>
        <v>0</v>
      </c>
      <c r="CB130" s="111">
        <f t="shared" si="342"/>
        <v>0</v>
      </c>
      <c r="CC130" s="111">
        <f t="shared" si="342"/>
        <v>0</v>
      </c>
      <c r="CD130" s="111">
        <f t="shared" si="342"/>
        <v>0</v>
      </c>
      <c r="CE130" s="105"/>
      <c r="CG130" s="109" t="s">
        <v>76</v>
      </c>
      <c r="CH130" s="110">
        <v>0.19</v>
      </c>
      <c r="CI130" s="111">
        <f>CI122*$B$24</f>
        <v>0</v>
      </c>
      <c r="CJ130" s="111">
        <f aca="true" t="shared" si="343" ref="CJ130:CR130">CJ122*$B$24</f>
        <v>0</v>
      </c>
      <c r="CK130" s="111">
        <f t="shared" si="343"/>
        <v>0</v>
      </c>
      <c r="CL130" s="111">
        <f t="shared" si="343"/>
        <v>0</v>
      </c>
      <c r="CM130" s="111">
        <f t="shared" si="343"/>
        <v>0</v>
      </c>
      <c r="CN130" s="111">
        <f t="shared" si="343"/>
        <v>0</v>
      </c>
      <c r="CO130" s="111">
        <f t="shared" si="343"/>
        <v>0</v>
      </c>
      <c r="CP130" s="111">
        <f t="shared" si="343"/>
        <v>0</v>
      </c>
      <c r="CQ130" s="111">
        <f t="shared" si="343"/>
        <v>0</v>
      </c>
      <c r="CR130" s="111">
        <f t="shared" si="343"/>
        <v>0</v>
      </c>
      <c r="CS130" s="105"/>
      <c r="CU130" s="109" t="s">
        <v>76</v>
      </c>
      <c r="CV130" s="110">
        <v>0.19</v>
      </c>
      <c r="CW130" s="111">
        <f>CW122*$B$24</f>
        <v>0</v>
      </c>
      <c r="CX130" s="111">
        <f aca="true" t="shared" si="344" ref="CX130:DF130">CX122*$B$24</f>
        <v>0</v>
      </c>
      <c r="CY130" s="111">
        <f t="shared" si="344"/>
        <v>0</v>
      </c>
      <c r="CZ130" s="111">
        <f t="shared" si="344"/>
        <v>0</v>
      </c>
      <c r="DA130" s="111">
        <f t="shared" si="344"/>
        <v>0</v>
      </c>
      <c r="DB130" s="111">
        <f t="shared" si="344"/>
        <v>0</v>
      </c>
      <c r="DC130" s="111">
        <f t="shared" si="344"/>
        <v>0</v>
      </c>
      <c r="DD130" s="111">
        <f t="shared" si="344"/>
        <v>0</v>
      </c>
      <c r="DE130" s="111">
        <f t="shared" si="344"/>
        <v>0</v>
      </c>
      <c r="DF130" s="111">
        <f t="shared" si="344"/>
        <v>0</v>
      </c>
      <c r="DG130" s="105"/>
      <c r="DI130" s="109" t="s">
        <v>76</v>
      </c>
      <c r="DJ130" s="110">
        <v>0.19</v>
      </c>
      <c r="DK130" s="111">
        <f>DK122*$B$24</f>
        <v>0</v>
      </c>
      <c r="DL130" s="111">
        <f aca="true" t="shared" si="345" ref="DL130:DT130">DL122*$B$24</f>
        <v>0</v>
      </c>
      <c r="DM130" s="111">
        <f t="shared" si="345"/>
        <v>0</v>
      </c>
      <c r="DN130" s="111">
        <f t="shared" si="345"/>
        <v>0</v>
      </c>
      <c r="DO130" s="111">
        <f t="shared" si="345"/>
        <v>0</v>
      </c>
      <c r="DP130" s="111">
        <f t="shared" si="345"/>
        <v>0</v>
      </c>
      <c r="DQ130" s="111">
        <f t="shared" si="345"/>
        <v>0</v>
      </c>
      <c r="DR130" s="111">
        <f t="shared" si="345"/>
        <v>0</v>
      </c>
      <c r="DS130" s="111">
        <f t="shared" si="345"/>
        <v>0</v>
      </c>
      <c r="DT130" s="111">
        <f t="shared" si="345"/>
        <v>0</v>
      </c>
      <c r="DU130" s="105"/>
    </row>
    <row r="131" spans="1:125" ht="12.75">
      <c r="A131" s="66" t="s">
        <v>45</v>
      </c>
      <c r="B131" s="67"/>
      <c r="C131" s="112">
        <f aca="true" t="shared" si="346" ref="C131:L131">SUM(C126:C130)</f>
        <v>95670</v>
      </c>
      <c r="D131" s="112">
        <f t="shared" si="346"/>
        <v>95670</v>
      </c>
      <c r="E131" s="112">
        <f t="shared" si="346"/>
        <v>268375.58499999996</v>
      </c>
      <c r="F131" s="112">
        <f t="shared" si="346"/>
        <v>268375.58499999996</v>
      </c>
      <c r="G131" s="112">
        <f t="shared" si="346"/>
        <v>268375.58499999996</v>
      </c>
      <c r="H131" s="112">
        <f t="shared" si="346"/>
        <v>268375.58499999996</v>
      </c>
      <c r="I131" s="112">
        <f t="shared" si="346"/>
        <v>268375.58499999996</v>
      </c>
      <c r="J131" s="112">
        <f t="shared" si="346"/>
        <v>268375.58499999996</v>
      </c>
      <c r="K131" s="112">
        <f t="shared" si="346"/>
        <v>268375.58499999996</v>
      </c>
      <c r="L131" s="112">
        <f t="shared" si="346"/>
        <v>268375.58499999996</v>
      </c>
      <c r="M131" s="101"/>
      <c r="N131" s="37"/>
      <c r="O131" s="66" t="s">
        <v>45</v>
      </c>
      <c r="P131" s="67"/>
      <c r="Q131" s="112">
        <f aca="true" t="shared" si="347" ref="Q131:Z131">SUM(Q126:Q130)</f>
        <v>95670</v>
      </c>
      <c r="R131" s="112">
        <f t="shared" si="347"/>
        <v>95670</v>
      </c>
      <c r="S131" s="112">
        <f t="shared" si="347"/>
        <v>270811.85125</v>
      </c>
      <c r="T131" s="112">
        <f t="shared" si="347"/>
        <v>270811.85125</v>
      </c>
      <c r="U131" s="112">
        <f t="shared" si="347"/>
        <v>270811.85125</v>
      </c>
      <c r="V131" s="112">
        <f t="shared" si="347"/>
        <v>270811.85125</v>
      </c>
      <c r="W131" s="112">
        <f t="shared" si="347"/>
        <v>270811.85125</v>
      </c>
      <c r="X131" s="112">
        <f t="shared" si="347"/>
        <v>270811.85125</v>
      </c>
      <c r="Y131" s="112">
        <f t="shared" si="347"/>
        <v>270811.85125</v>
      </c>
      <c r="Z131" s="112">
        <f t="shared" si="347"/>
        <v>270811.85125</v>
      </c>
      <c r="AA131" s="101"/>
      <c r="AC131" s="66" t="s">
        <v>45</v>
      </c>
      <c r="AD131" s="67"/>
      <c r="AE131" s="112">
        <f aca="true" t="shared" si="348" ref="AE131:AN131">SUM(AE126:AE130)</f>
        <v>95670</v>
      </c>
      <c r="AF131" s="112">
        <f t="shared" si="348"/>
        <v>95670</v>
      </c>
      <c r="AG131" s="112">
        <f t="shared" si="348"/>
        <v>273248.1175</v>
      </c>
      <c r="AH131" s="112">
        <f t="shared" si="348"/>
        <v>273248.1175</v>
      </c>
      <c r="AI131" s="112">
        <f t="shared" si="348"/>
        <v>273248.1175</v>
      </c>
      <c r="AJ131" s="112">
        <f t="shared" si="348"/>
        <v>273248.1175</v>
      </c>
      <c r="AK131" s="112">
        <f t="shared" si="348"/>
        <v>273248.1175</v>
      </c>
      <c r="AL131" s="112">
        <f t="shared" si="348"/>
        <v>273248.1175</v>
      </c>
      <c r="AM131" s="112">
        <f t="shared" si="348"/>
        <v>273248.1175</v>
      </c>
      <c r="AN131" s="112">
        <f t="shared" si="348"/>
        <v>273248.1175</v>
      </c>
      <c r="AO131" s="101"/>
      <c r="AQ131" s="66" t="s">
        <v>45</v>
      </c>
      <c r="AR131" s="67"/>
      <c r="AS131" s="112">
        <f aca="true" t="shared" si="349" ref="AS131:BB131">SUM(AS126:AS130)</f>
        <v>95670</v>
      </c>
      <c r="AT131" s="112">
        <f t="shared" si="349"/>
        <v>95670</v>
      </c>
      <c r="AU131" s="112">
        <f t="shared" si="349"/>
        <v>275684.38375</v>
      </c>
      <c r="AV131" s="112">
        <f t="shared" si="349"/>
        <v>275684.38375</v>
      </c>
      <c r="AW131" s="112">
        <f t="shared" si="349"/>
        <v>275684.38375</v>
      </c>
      <c r="AX131" s="112">
        <f t="shared" si="349"/>
        <v>275684.38375</v>
      </c>
      <c r="AY131" s="112">
        <f t="shared" si="349"/>
        <v>275684.38375</v>
      </c>
      <c r="AZ131" s="112">
        <f t="shared" si="349"/>
        <v>275684.38375</v>
      </c>
      <c r="BA131" s="112">
        <f t="shared" si="349"/>
        <v>275684.38375</v>
      </c>
      <c r="BB131" s="112">
        <f t="shared" si="349"/>
        <v>275684.38375</v>
      </c>
      <c r="BC131" s="101"/>
      <c r="BE131" s="66" t="s">
        <v>45</v>
      </c>
      <c r="BF131" s="67"/>
      <c r="BG131" s="112">
        <f aca="true" t="shared" si="350" ref="BG131:BP131">SUM(BG126:BG130)</f>
        <v>95670</v>
      </c>
      <c r="BH131" s="112">
        <f t="shared" si="350"/>
        <v>95670</v>
      </c>
      <c r="BI131" s="112">
        <f t="shared" si="350"/>
        <v>278120.65</v>
      </c>
      <c r="BJ131" s="112">
        <f t="shared" si="350"/>
        <v>278120.65</v>
      </c>
      <c r="BK131" s="112">
        <f t="shared" si="350"/>
        <v>278120.65</v>
      </c>
      <c r="BL131" s="112">
        <f t="shared" si="350"/>
        <v>278120.65</v>
      </c>
      <c r="BM131" s="112">
        <f t="shared" si="350"/>
        <v>278120.65</v>
      </c>
      <c r="BN131" s="112">
        <f t="shared" si="350"/>
        <v>278120.65</v>
      </c>
      <c r="BO131" s="112">
        <f t="shared" si="350"/>
        <v>278120.65</v>
      </c>
      <c r="BP131" s="112">
        <f t="shared" si="350"/>
        <v>278120.65</v>
      </c>
      <c r="BQ131" s="101"/>
      <c r="BS131" s="66" t="s">
        <v>45</v>
      </c>
      <c r="BT131" s="67"/>
      <c r="BU131" s="112">
        <f aca="true" t="shared" si="351" ref="BU131:CD131">SUM(BU126:BU130)</f>
        <v>95670</v>
      </c>
      <c r="BV131" s="112">
        <f t="shared" si="351"/>
        <v>95670</v>
      </c>
      <c r="BW131" s="112">
        <f t="shared" si="351"/>
        <v>280556.91625</v>
      </c>
      <c r="BX131" s="112">
        <f t="shared" si="351"/>
        <v>280556.91625</v>
      </c>
      <c r="BY131" s="112">
        <f t="shared" si="351"/>
        <v>280556.91625</v>
      </c>
      <c r="BZ131" s="112">
        <f t="shared" si="351"/>
        <v>280556.91625</v>
      </c>
      <c r="CA131" s="112">
        <f t="shared" si="351"/>
        <v>280556.91625</v>
      </c>
      <c r="CB131" s="112">
        <f t="shared" si="351"/>
        <v>280556.91625</v>
      </c>
      <c r="CC131" s="112">
        <f t="shared" si="351"/>
        <v>280556.91625</v>
      </c>
      <c r="CD131" s="112">
        <f t="shared" si="351"/>
        <v>280556.91625</v>
      </c>
      <c r="CE131" s="101"/>
      <c r="CG131" s="66" t="s">
        <v>45</v>
      </c>
      <c r="CH131" s="67"/>
      <c r="CI131" s="112">
        <f aca="true" t="shared" si="352" ref="CI131:CR131">SUM(CI126:CI130)</f>
        <v>95670</v>
      </c>
      <c r="CJ131" s="112">
        <f t="shared" si="352"/>
        <v>95670</v>
      </c>
      <c r="CK131" s="112">
        <f t="shared" si="352"/>
        <v>282993.18250000005</v>
      </c>
      <c r="CL131" s="112">
        <f t="shared" si="352"/>
        <v>282993.18250000005</v>
      </c>
      <c r="CM131" s="112">
        <f t="shared" si="352"/>
        <v>282993.18250000005</v>
      </c>
      <c r="CN131" s="112">
        <f t="shared" si="352"/>
        <v>282993.18250000005</v>
      </c>
      <c r="CO131" s="112">
        <f t="shared" si="352"/>
        <v>282993.18250000005</v>
      </c>
      <c r="CP131" s="112">
        <f t="shared" si="352"/>
        <v>282993.18250000005</v>
      </c>
      <c r="CQ131" s="112">
        <f t="shared" si="352"/>
        <v>282993.18250000005</v>
      </c>
      <c r="CR131" s="112">
        <f t="shared" si="352"/>
        <v>282993.18250000005</v>
      </c>
      <c r="CS131" s="101"/>
      <c r="CU131" s="66" t="s">
        <v>45</v>
      </c>
      <c r="CV131" s="67"/>
      <c r="CW131" s="112">
        <f aca="true" t="shared" si="353" ref="CW131:DF131">SUM(CW126:CW130)</f>
        <v>95670</v>
      </c>
      <c r="CX131" s="112">
        <f t="shared" si="353"/>
        <v>95670</v>
      </c>
      <c r="CY131" s="112">
        <f t="shared" si="353"/>
        <v>285429.44875</v>
      </c>
      <c r="CZ131" s="112">
        <f t="shared" si="353"/>
        <v>285429.44875</v>
      </c>
      <c r="DA131" s="112">
        <f t="shared" si="353"/>
        <v>285429.44875</v>
      </c>
      <c r="DB131" s="112">
        <f t="shared" si="353"/>
        <v>285429.44875</v>
      </c>
      <c r="DC131" s="112">
        <f t="shared" si="353"/>
        <v>285429.44875</v>
      </c>
      <c r="DD131" s="112">
        <f t="shared" si="353"/>
        <v>285429.44875</v>
      </c>
      <c r="DE131" s="112">
        <f t="shared" si="353"/>
        <v>285429.44875</v>
      </c>
      <c r="DF131" s="112">
        <f t="shared" si="353"/>
        <v>285429.44875</v>
      </c>
      <c r="DG131" s="101"/>
      <c r="DI131" s="66" t="s">
        <v>45</v>
      </c>
      <c r="DJ131" s="67"/>
      <c r="DK131" s="112">
        <f>SUM(DK126:DK130)</f>
        <v>95670</v>
      </c>
      <c r="DL131" s="112">
        <f aca="true" t="shared" si="354" ref="DL131:DT131">SUM(DL126:DL130)</f>
        <v>95670</v>
      </c>
      <c r="DM131" s="112">
        <f t="shared" si="354"/>
        <v>287865.71499999997</v>
      </c>
      <c r="DN131" s="112">
        <f t="shared" si="354"/>
        <v>287865.71499999997</v>
      </c>
      <c r="DO131" s="112">
        <f t="shared" si="354"/>
        <v>287865.71499999997</v>
      </c>
      <c r="DP131" s="112">
        <f t="shared" si="354"/>
        <v>287865.71499999997</v>
      </c>
      <c r="DQ131" s="112">
        <f t="shared" si="354"/>
        <v>287865.71499999997</v>
      </c>
      <c r="DR131" s="112">
        <f t="shared" si="354"/>
        <v>287865.71499999997</v>
      </c>
      <c r="DS131" s="112">
        <f t="shared" si="354"/>
        <v>287865.71499999997</v>
      </c>
      <c r="DT131" s="112">
        <f t="shared" si="354"/>
        <v>287865.71499999997</v>
      </c>
      <c r="DU131" s="101"/>
    </row>
    <row r="132" spans="1:125" ht="12.75">
      <c r="A132" s="63"/>
      <c r="B132" s="54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102"/>
      <c r="N132" s="37"/>
      <c r="O132" s="63"/>
      <c r="P132" s="54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102"/>
      <c r="AC132" s="63"/>
      <c r="AD132" s="54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102"/>
      <c r="AQ132" s="63"/>
      <c r="AR132" s="54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102"/>
      <c r="BE132" s="63"/>
      <c r="BF132" s="54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102"/>
      <c r="BS132" s="63"/>
      <c r="BT132" s="54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102"/>
      <c r="CG132" s="63"/>
      <c r="CH132" s="54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102"/>
      <c r="CU132" s="63"/>
      <c r="CV132" s="54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102"/>
      <c r="DI132" s="63"/>
      <c r="DJ132" s="54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102"/>
    </row>
    <row r="133" spans="1:125" ht="12.75">
      <c r="A133" s="66" t="s">
        <v>46</v>
      </c>
      <c r="B133" s="67"/>
      <c r="C133" s="112">
        <f aca="true" t="shared" si="355" ref="C133:L133">C123-C131</f>
        <v>-95670</v>
      </c>
      <c r="D133" s="112">
        <f t="shared" si="355"/>
        <v>-95670</v>
      </c>
      <c r="E133" s="112">
        <f t="shared" si="355"/>
        <v>82446.755</v>
      </c>
      <c r="F133" s="112">
        <f t="shared" si="355"/>
        <v>82446.755</v>
      </c>
      <c r="G133" s="112">
        <f t="shared" si="355"/>
        <v>82446.755</v>
      </c>
      <c r="H133" s="112">
        <f t="shared" si="355"/>
        <v>82446.755</v>
      </c>
      <c r="I133" s="112">
        <f t="shared" si="355"/>
        <v>82446.755</v>
      </c>
      <c r="J133" s="112">
        <f t="shared" si="355"/>
        <v>82446.755</v>
      </c>
      <c r="K133" s="112">
        <f t="shared" si="355"/>
        <v>82446.755</v>
      </c>
      <c r="L133" s="112">
        <f t="shared" si="355"/>
        <v>82446.755</v>
      </c>
      <c r="M133" s="101"/>
      <c r="N133" s="37"/>
      <c r="O133" s="66" t="s">
        <v>46</v>
      </c>
      <c r="P133" s="67"/>
      <c r="Q133" s="112">
        <f aca="true" t="shared" si="356" ref="Q133:Z133">Q123-Q131</f>
        <v>-95670</v>
      </c>
      <c r="R133" s="112">
        <f t="shared" si="356"/>
        <v>-95670</v>
      </c>
      <c r="S133" s="112">
        <f t="shared" si="356"/>
        <v>89755.55375000002</v>
      </c>
      <c r="T133" s="112">
        <f t="shared" si="356"/>
        <v>89755.55375000002</v>
      </c>
      <c r="U133" s="112">
        <f t="shared" si="356"/>
        <v>89755.55375000002</v>
      </c>
      <c r="V133" s="112">
        <f t="shared" si="356"/>
        <v>89755.55375000002</v>
      </c>
      <c r="W133" s="112">
        <f t="shared" si="356"/>
        <v>89755.55375000002</v>
      </c>
      <c r="X133" s="112">
        <f t="shared" si="356"/>
        <v>89755.55375000002</v>
      </c>
      <c r="Y133" s="112">
        <f t="shared" si="356"/>
        <v>89755.55375000002</v>
      </c>
      <c r="Z133" s="112">
        <f t="shared" si="356"/>
        <v>89755.55375000002</v>
      </c>
      <c r="AA133" s="101"/>
      <c r="AC133" s="66" t="s">
        <v>46</v>
      </c>
      <c r="AD133" s="67"/>
      <c r="AE133" s="112">
        <f aca="true" t="shared" si="357" ref="AE133:AN133">AE123-AE131</f>
        <v>-95670</v>
      </c>
      <c r="AF133" s="112">
        <f t="shared" si="357"/>
        <v>-95670</v>
      </c>
      <c r="AG133" s="112">
        <f t="shared" si="357"/>
        <v>97064.35249999998</v>
      </c>
      <c r="AH133" s="112">
        <f t="shared" si="357"/>
        <v>97064.35249999998</v>
      </c>
      <c r="AI133" s="112">
        <f t="shared" si="357"/>
        <v>97064.35249999998</v>
      </c>
      <c r="AJ133" s="112">
        <f t="shared" si="357"/>
        <v>97064.35249999998</v>
      </c>
      <c r="AK133" s="112">
        <f t="shared" si="357"/>
        <v>97064.35249999998</v>
      </c>
      <c r="AL133" s="112">
        <f t="shared" si="357"/>
        <v>97064.35249999998</v>
      </c>
      <c r="AM133" s="112">
        <f t="shared" si="357"/>
        <v>97064.35249999998</v>
      </c>
      <c r="AN133" s="112">
        <f t="shared" si="357"/>
        <v>97064.35249999998</v>
      </c>
      <c r="AO133" s="101"/>
      <c r="AQ133" s="66" t="s">
        <v>46</v>
      </c>
      <c r="AR133" s="67"/>
      <c r="AS133" s="112">
        <f aca="true" t="shared" si="358" ref="AS133:BB133">AS123-AS131</f>
        <v>-95670</v>
      </c>
      <c r="AT133" s="112">
        <f t="shared" si="358"/>
        <v>-95670</v>
      </c>
      <c r="AU133" s="112">
        <f t="shared" si="358"/>
        <v>104373.15125</v>
      </c>
      <c r="AV133" s="112">
        <f t="shared" si="358"/>
        <v>104373.15125</v>
      </c>
      <c r="AW133" s="112">
        <f t="shared" si="358"/>
        <v>104373.15125</v>
      </c>
      <c r="AX133" s="112">
        <f t="shared" si="358"/>
        <v>104373.15125</v>
      </c>
      <c r="AY133" s="112">
        <f t="shared" si="358"/>
        <v>104373.15125</v>
      </c>
      <c r="AZ133" s="112">
        <f t="shared" si="358"/>
        <v>104373.15125</v>
      </c>
      <c r="BA133" s="112">
        <f t="shared" si="358"/>
        <v>104373.15125</v>
      </c>
      <c r="BB133" s="112">
        <f t="shared" si="358"/>
        <v>104373.15125</v>
      </c>
      <c r="BC133" s="101"/>
      <c r="BE133" s="66" t="s">
        <v>46</v>
      </c>
      <c r="BF133" s="67"/>
      <c r="BG133" s="112">
        <f aca="true" t="shared" si="359" ref="BG133:BP133">BG123-BG131</f>
        <v>-95670</v>
      </c>
      <c r="BH133" s="112">
        <f t="shared" si="359"/>
        <v>-95670</v>
      </c>
      <c r="BI133" s="112">
        <f t="shared" si="359"/>
        <v>111681.94999999995</v>
      </c>
      <c r="BJ133" s="112">
        <f t="shared" si="359"/>
        <v>111681.94999999995</v>
      </c>
      <c r="BK133" s="112">
        <f t="shared" si="359"/>
        <v>111681.94999999995</v>
      </c>
      <c r="BL133" s="112">
        <f t="shared" si="359"/>
        <v>111681.94999999995</v>
      </c>
      <c r="BM133" s="112">
        <f t="shared" si="359"/>
        <v>111681.94999999995</v>
      </c>
      <c r="BN133" s="112">
        <f t="shared" si="359"/>
        <v>111681.94999999995</v>
      </c>
      <c r="BO133" s="112">
        <f t="shared" si="359"/>
        <v>111681.94999999995</v>
      </c>
      <c r="BP133" s="112">
        <f t="shared" si="359"/>
        <v>111681.94999999995</v>
      </c>
      <c r="BQ133" s="101"/>
      <c r="BS133" s="66" t="s">
        <v>46</v>
      </c>
      <c r="BT133" s="67"/>
      <c r="BU133" s="112">
        <f aca="true" t="shared" si="360" ref="BU133:CD133">BU123-BU131</f>
        <v>-95670</v>
      </c>
      <c r="BV133" s="112">
        <f t="shared" si="360"/>
        <v>-95670</v>
      </c>
      <c r="BW133" s="112">
        <f t="shared" si="360"/>
        <v>118990.74874999991</v>
      </c>
      <c r="BX133" s="112">
        <f t="shared" si="360"/>
        <v>118990.74874999991</v>
      </c>
      <c r="BY133" s="112">
        <f t="shared" si="360"/>
        <v>118990.74874999991</v>
      </c>
      <c r="BZ133" s="112">
        <f t="shared" si="360"/>
        <v>118990.74874999991</v>
      </c>
      <c r="CA133" s="112">
        <f t="shared" si="360"/>
        <v>118990.74874999991</v>
      </c>
      <c r="CB133" s="112">
        <f t="shared" si="360"/>
        <v>118990.74874999991</v>
      </c>
      <c r="CC133" s="112">
        <f t="shared" si="360"/>
        <v>118990.74874999991</v>
      </c>
      <c r="CD133" s="112">
        <f t="shared" si="360"/>
        <v>118990.74874999991</v>
      </c>
      <c r="CE133" s="101"/>
      <c r="CG133" s="66" t="s">
        <v>46</v>
      </c>
      <c r="CH133" s="67"/>
      <c r="CI133" s="112">
        <f aca="true" t="shared" si="361" ref="CI133:CR133">CI123-CI131</f>
        <v>-95670</v>
      </c>
      <c r="CJ133" s="112">
        <f t="shared" si="361"/>
        <v>-95670</v>
      </c>
      <c r="CK133" s="112">
        <f t="shared" si="361"/>
        <v>126299.54749999999</v>
      </c>
      <c r="CL133" s="112">
        <f t="shared" si="361"/>
        <v>126299.54749999999</v>
      </c>
      <c r="CM133" s="112">
        <f t="shared" si="361"/>
        <v>126299.54749999999</v>
      </c>
      <c r="CN133" s="112">
        <f t="shared" si="361"/>
        <v>126299.54749999999</v>
      </c>
      <c r="CO133" s="112">
        <f t="shared" si="361"/>
        <v>126299.54749999999</v>
      </c>
      <c r="CP133" s="112">
        <f t="shared" si="361"/>
        <v>126299.54749999999</v>
      </c>
      <c r="CQ133" s="112">
        <f t="shared" si="361"/>
        <v>126299.54749999999</v>
      </c>
      <c r="CR133" s="112">
        <f t="shared" si="361"/>
        <v>126299.54749999999</v>
      </c>
      <c r="CS133" s="101"/>
      <c r="CU133" s="66" t="s">
        <v>46</v>
      </c>
      <c r="CV133" s="67"/>
      <c r="CW133" s="112">
        <f aca="true" t="shared" si="362" ref="CW133:DF133">CW123-CW131</f>
        <v>-95670</v>
      </c>
      <c r="CX133" s="112">
        <f t="shared" si="362"/>
        <v>-95670</v>
      </c>
      <c r="CY133" s="112">
        <f t="shared" si="362"/>
        <v>133608.34625</v>
      </c>
      <c r="CZ133" s="112">
        <f t="shared" si="362"/>
        <v>133608.34625</v>
      </c>
      <c r="DA133" s="112">
        <f t="shared" si="362"/>
        <v>133608.34625</v>
      </c>
      <c r="DB133" s="112">
        <f t="shared" si="362"/>
        <v>133608.34625</v>
      </c>
      <c r="DC133" s="112">
        <f t="shared" si="362"/>
        <v>133608.34625</v>
      </c>
      <c r="DD133" s="112">
        <f t="shared" si="362"/>
        <v>133608.34625</v>
      </c>
      <c r="DE133" s="112">
        <f t="shared" si="362"/>
        <v>133608.34625</v>
      </c>
      <c r="DF133" s="112">
        <f t="shared" si="362"/>
        <v>133608.34625</v>
      </c>
      <c r="DG133" s="101"/>
      <c r="DI133" s="66" t="s">
        <v>46</v>
      </c>
      <c r="DJ133" s="67"/>
      <c r="DK133" s="112">
        <f>DK123-DK131</f>
        <v>-95670</v>
      </c>
      <c r="DL133" s="112">
        <f aca="true" t="shared" si="363" ref="DL133:DT133">DL123-DL131</f>
        <v>-95670</v>
      </c>
      <c r="DM133" s="112">
        <f t="shared" si="363"/>
        <v>140917.14500000002</v>
      </c>
      <c r="DN133" s="112">
        <f t="shared" si="363"/>
        <v>140917.14500000002</v>
      </c>
      <c r="DO133" s="112">
        <f t="shared" si="363"/>
        <v>140917.14500000002</v>
      </c>
      <c r="DP133" s="112">
        <f t="shared" si="363"/>
        <v>140917.14500000002</v>
      </c>
      <c r="DQ133" s="112">
        <f t="shared" si="363"/>
        <v>140917.14500000002</v>
      </c>
      <c r="DR133" s="112">
        <f t="shared" si="363"/>
        <v>140917.14500000002</v>
      </c>
      <c r="DS133" s="112">
        <f t="shared" si="363"/>
        <v>140917.14500000002</v>
      </c>
      <c r="DT133" s="112">
        <f t="shared" si="363"/>
        <v>140917.14500000002</v>
      </c>
      <c r="DU133" s="101"/>
    </row>
    <row r="134" spans="1:125" ht="12.75">
      <c r="A134" s="63"/>
      <c r="B134" s="54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102"/>
      <c r="N134" s="37"/>
      <c r="O134" s="63"/>
      <c r="P134" s="54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102"/>
      <c r="AC134" s="63"/>
      <c r="AD134" s="54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102"/>
      <c r="AQ134" s="63"/>
      <c r="AR134" s="54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102"/>
      <c r="BE134" s="63"/>
      <c r="BF134" s="54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102"/>
      <c r="BS134" s="63"/>
      <c r="BT134" s="54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102"/>
      <c r="CG134" s="63"/>
      <c r="CH134" s="54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102"/>
      <c r="CU134" s="63"/>
      <c r="CV134" s="54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102"/>
      <c r="DI134" s="63"/>
      <c r="DJ134" s="54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102"/>
    </row>
    <row r="135" spans="1:125" ht="12.75">
      <c r="A135" s="106" t="s">
        <v>47</v>
      </c>
      <c r="B135" s="114"/>
      <c r="C135" s="108">
        <v>99363.9</v>
      </c>
      <c r="D135" s="108">
        <v>99363.9</v>
      </c>
      <c r="E135" s="108">
        <v>148418.025</v>
      </c>
      <c r="F135" s="108">
        <v>148418.025</v>
      </c>
      <c r="G135" s="108">
        <v>148418.025</v>
      </c>
      <c r="H135" s="108">
        <v>148418.025</v>
      </c>
      <c r="I135" s="108">
        <v>148418.025</v>
      </c>
      <c r="J135" s="108">
        <v>148418.025</v>
      </c>
      <c r="K135" s="108">
        <v>148418.025</v>
      </c>
      <c r="L135" s="108">
        <v>148418.025</v>
      </c>
      <c r="M135" s="105"/>
      <c r="N135" s="37"/>
      <c r="O135" s="106" t="s">
        <v>47</v>
      </c>
      <c r="P135" s="114"/>
      <c r="Q135" s="108">
        <v>99363.9</v>
      </c>
      <c r="R135" s="108">
        <v>99363.9</v>
      </c>
      <c r="S135" s="108">
        <v>148418.025</v>
      </c>
      <c r="T135" s="108">
        <v>148418.025</v>
      </c>
      <c r="U135" s="108">
        <v>148418.025</v>
      </c>
      <c r="V135" s="108">
        <v>148418.025</v>
      </c>
      <c r="W135" s="108">
        <v>148418.025</v>
      </c>
      <c r="X135" s="108">
        <v>148418.025</v>
      </c>
      <c r="Y135" s="108">
        <v>148418.025</v>
      </c>
      <c r="Z135" s="108">
        <v>148418.025</v>
      </c>
      <c r="AA135" s="105"/>
      <c r="AC135" s="106" t="s">
        <v>47</v>
      </c>
      <c r="AD135" s="114"/>
      <c r="AE135" s="108">
        <v>99363.9</v>
      </c>
      <c r="AF135" s="108">
        <v>99363.9</v>
      </c>
      <c r="AG135" s="108">
        <v>148418.025</v>
      </c>
      <c r="AH135" s="108">
        <v>148418.025</v>
      </c>
      <c r="AI135" s="108">
        <v>148418.025</v>
      </c>
      <c r="AJ135" s="108">
        <v>148418.025</v>
      </c>
      <c r="AK135" s="108">
        <v>148418.025</v>
      </c>
      <c r="AL135" s="108">
        <v>148418.025</v>
      </c>
      <c r="AM135" s="108">
        <v>148418.025</v>
      </c>
      <c r="AN135" s="108">
        <v>148418.025</v>
      </c>
      <c r="AO135" s="105"/>
      <c r="AQ135" s="106" t="s">
        <v>47</v>
      </c>
      <c r="AR135" s="114"/>
      <c r="AS135" s="108">
        <v>99363.9</v>
      </c>
      <c r="AT135" s="108">
        <v>99363.9</v>
      </c>
      <c r="AU135" s="108">
        <v>148418.025</v>
      </c>
      <c r="AV135" s="108">
        <v>148418.025</v>
      </c>
      <c r="AW135" s="108">
        <v>148418.025</v>
      </c>
      <c r="AX135" s="108">
        <v>148418.025</v>
      </c>
      <c r="AY135" s="108">
        <v>148418.025</v>
      </c>
      <c r="AZ135" s="108">
        <v>148418.025</v>
      </c>
      <c r="BA135" s="108">
        <v>148418.025</v>
      </c>
      <c r="BB135" s="108">
        <v>148418.025</v>
      </c>
      <c r="BC135" s="105"/>
      <c r="BE135" s="106" t="s">
        <v>47</v>
      </c>
      <c r="BF135" s="114"/>
      <c r="BG135" s="108">
        <v>99363.9</v>
      </c>
      <c r="BH135" s="108">
        <v>99363.9</v>
      </c>
      <c r="BI135" s="108">
        <v>148418.025</v>
      </c>
      <c r="BJ135" s="108">
        <v>148418.025</v>
      </c>
      <c r="BK135" s="108">
        <v>148418.025</v>
      </c>
      <c r="BL135" s="108">
        <v>148418.025</v>
      </c>
      <c r="BM135" s="108">
        <v>148418.025</v>
      </c>
      <c r="BN135" s="108">
        <v>148418.025</v>
      </c>
      <c r="BO135" s="108">
        <v>148418.025</v>
      </c>
      <c r="BP135" s="108">
        <v>148418.025</v>
      </c>
      <c r="BQ135" s="105"/>
      <c r="BS135" s="106" t="s">
        <v>47</v>
      </c>
      <c r="BT135" s="114"/>
      <c r="BU135" s="108">
        <v>99363.9</v>
      </c>
      <c r="BV135" s="108">
        <v>99363.9</v>
      </c>
      <c r="BW135" s="108">
        <v>148418.025</v>
      </c>
      <c r="BX135" s="108">
        <v>148418.025</v>
      </c>
      <c r="BY135" s="108">
        <v>148418.025</v>
      </c>
      <c r="BZ135" s="108">
        <v>148418.025</v>
      </c>
      <c r="CA135" s="108">
        <v>148418.025</v>
      </c>
      <c r="CB135" s="108">
        <v>148418.025</v>
      </c>
      <c r="CC135" s="108">
        <v>148418.025</v>
      </c>
      <c r="CD135" s="108">
        <v>148418.025</v>
      </c>
      <c r="CE135" s="105"/>
      <c r="CG135" s="106" t="s">
        <v>47</v>
      </c>
      <c r="CH135" s="114"/>
      <c r="CI135" s="108">
        <v>99363.9</v>
      </c>
      <c r="CJ135" s="108">
        <v>99363.9</v>
      </c>
      <c r="CK135" s="108">
        <v>148418.025</v>
      </c>
      <c r="CL135" s="108">
        <v>148418.025</v>
      </c>
      <c r="CM135" s="108">
        <v>148418.025</v>
      </c>
      <c r="CN135" s="108">
        <v>148418.025</v>
      </c>
      <c r="CO135" s="108">
        <v>148418.025</v>
      </c>
      <c r="CP135" s="108">
        <v>148418.025</v>
      </c>
      <c r="CQ135" s="108">
        <v>148418.025</v>
      </c>
      <c r="CR135" s="108">
        <v>148418.025</v>
      </c>
      <c r="CS135" s="105"/>
      <c r="CU135" s="106" t="s">
        <v>47</v>
      </c>
      <c r="CV135" s="114"/>
      <c r="CW135" s="108">
        <v>99363.9</v>
      </c>
      <c r="CX135" s="108">
        <v>99363.9</v>
      </c>
      <c r="CY135" s="108">
        <v>148418.025</v>
      </c>
      <c r="CZ135" s="108">
        <v>148418.025</v>
      </c>
      <c r="DA135" s="108">
        <v>148418.025</v>
      </c>
      <c r="DB135" s="108">
        <v>148418.025</v>
      </c>
      <c r="DC135" s="108">
        <v>148418.025</v>
      </c>
      <c r="DD135" s="108">
        <v>148418.025</v>
      </c>
      <c r="DE135" s="108">
        <v>148418.025</v>
      </c>
      <c r="DF135" s="108">
        <v>148418.025</v>
      </c>
      <c r="DG135" s="105"/>
      <c r="DI135" s="106" t="s">
        <v>47</v>
      </c>
      <c r="DJ135" s="114"/>
      <c r="DK135" s="108">
        <v>99363.9</v>
      </c>
      <c r="DL135" s="108">
        <v>99363.9</v>
      </c>
      <c r="DM135" s="108">
        <v>148418.025</v>
      </c>
      <c r="DN135" s="108">
        <v>148418.025</v>
      </c>
      <c r="DO135" s="108">
        <v>148418.025</v>
      </c>
      <c r="DP135" s="108">
        <v>148418.025</v>
      </c>
      <c r="DQ135" s="108">
        <v>148418.025</v>
      </c>
      <c r="DR135" s="108">
        <v>148418.025</v>
      </c>
      <c r="DS135" s="108">
        <v>148418.025</v>
      </c>
      <c r="DT135" s="108">
        <v>148418.025</v>
      </c>
      <c r="DU135" s="105"/>
    </row>
    <row r="136" spans="1:125" ht="12.75">
      <c r="A136" s="63"/>
      <c r="B136" s="54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102"/>
      <c r="N136" s="37"/>
      <c r="O136" s="63"/>
      <c r="P136" s="54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102"/>
      <c r="AC136" s="63"/>
      <c r="AD136" s="54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102"/>
      <c r="AQ136" s="63"/>
      <c r="AR136" s="54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102"/>
      <c r="BE136" s="63"/>
      <c r="BF136" s="54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102"/>
      <c r="BS136" s="63"/>
      <c r="BT136" s="54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102"/>
      <c r="CG136" s="63"/>
      <c r="CH136" s="54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102"/>
      <c r="CU136" s="63"/>
      <c r="CV136" s="54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102"/>
      <c r="DI136" s="63"/>
      <c r="DJ136" s="54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102"/>
    </row>
    <row r="137" spans="1:125" ht="12.75">
      <c r="A137" s="66" t="s">
        <v>48</v>
      </c>
      <c r="B137" s="67"/>
      <c r="C137" s="112">
        <f aca="true" t="shared" si="364" ref="C137:L137">C133-C135</f>
        <v>-195033.9</v>
      </c>
      <c r="D137" s="112">
        <f t="shared" si="364"/>
        <v>-195033.9</v>
      </c>
      <c r="E137" s="112">
        <f t="shared" si="364"/>
        <v>-65971.26999999999</v>
      </c>
      <c r="F137" s="112">
        <f t="shared" si="364"/>
        <v>-65971.26999999999</v>
      </c>
      <c r="G137" s="112">
        <f t="shared" si="364"/>
        <v>-65971.26999999999</v>
      </c>
      <c r="H137" s="112">
        <f t="shared" si="364"/>
        <v>-65971.26999999999</v>
      </c>
      <c r="I137" s="112">
        <f t="shared" si="364"/>
        <v>-65971.26999999999</v>
      </c>
      <c r="J137" s="112">
        <f t="shared" si="364"/>
        <v>-65971.26999999999</v>
      </c>
      <c r="K137" s="112">
        <f t="shared" si="364"/>
        <v>-65971.26999999999</v>
      </c>
      <c r="L137" s="112">
        <f t="shared" si="364"/>
        <v>-65971.26999999999</v>
      </c>
      <c r="M137" s="101"/>
      <c r="N137" s="37"/>
      <c r="O137" s="66" t="s">
        <v>48</v>
      </c>
      <c r="P137" s="67"/>
      <c r="Q137" s="112">
        <f aca="true" t="shared" si="365" ref="Q137:Z137">Q133-Q135</f>
        <v>-195033.9</v>
      </c>
      <c r="R137" s="112">
        <f t="shared" si="365"/>
        <v>-195033.9</v>
      </c>
      <c r="S137" s="112">
        <f t="shared" si="365"/>
        <v>-58662.47124999997</v>
      </c>
      <c r="T137" s="112">
        <f t="shared" si="365"/>
        <v>-58662.47124999997</v>
      </c>
      <c r="U137" s="112">
        <f t="shared" si="365"/>
        <v>-58662.47124999997</v>
      </c>
      <c r="V137" s="112">
        <f t="shared" si="365"/>
        <v>-58662.47124999997</v>
      </c>
      <c r="W137" s="112">
        <f t="shared" si="365"/>
        <v>-58662.47124999997</v>
      </c>
      <c r="X137" s="112">
        <f t="shared" si="365"/>
        <v>-58662.47124999997</v>
      </c>
      <c r="Y137" s="112">
        <f t="shared" si="365"/>
        <v>-58662.47124999997</v>
      </c>
      <c r="Z137" s="112">
        <f t="shared" si="365"/>
        <v>-58662.47124999997</v>
      </c>
      <c r="AA137" s="101"/>
      <c r="AC137" s="66" t="s">
        <v>48</v>
      </c>
      <c r="AD137" s="67"/>
      <c r="AE137" s="112">
        <f aca="true" t="shared" si="366" ref="AE137:AN137">AE133-AE135</f>
        <v>-195033.9</v>
      </c>
      <c r="AF137" s="112">
        <f t="shared" si="366"/>
        <v>-195033.9</v>
      </c>
      <c r="AG137" s="112">
        <f t="shared" si="366"/>
        <v>-51353.672500000015</v>
      </c>
      <c r="AH137" s="112">
        <f t="shared" si="366"/>
        <v>-51353.672500000015</v>
      </c>
      <c r="AI137" s="112">
        <f t="shared" si="366"/>
        <v>-51353.672500000015</v>
      </c>
      <c r="AJ137" s="112">
        <f t="shared" si="366"/>
        <v>-51353.672500000015</v>
      </c>
      <c r="AK137" s="112">
        <f t="shared" si="366"/>
        <v>-51353.672500000015</v>
      </c>
      <c r="AL137" s="112">
        <f t="shared" si="366"/>
        <v>-51353.672500000015</v>
      </c>
      <c r="AM137" s="112">
        <f t="shared" si="366"/>
        <v>-51353.672500000015</v>
      </c>
      <c r="AN137" s="112">
        <f t="shared" si="366"/>
        <v>-51353.672500000015</v>
      </c>
      <c r="AO137" s="101"/>
      <c r="AQ137" s="66" t="s">
        <v>48</v>
      </c>
      <c r="AR137" s="67"/>
      <c r="AS137" s="112">
        <f aca="true" t="shared" si="367" ref="AS137:BB137">AS133-AS135</f>
        <v>-195033.9</v>
      </c>
      <c r="AT137" s="112">
        <f t="shared" si="367"/>
        <v>-195033.9</v>
      </c>
      <c r="AU137" s="112">
        <f t="shared" si="367"/>
        <v>-44044.87375</v>
      </c>
      <c r="AV137" s="112">
        <f t="shared" si="367"/>
        <v>-44044.87375</v>
      </c>
      <c r="AW137" s="112">
        <f t="shared" si="367"/>
        <v>-44044.87375</v>
      </c>
      <c r="AX137" s="112">
        <f t="shared" si="367"/>
        <v>-44044.87375</v>
      </c>
      <c r="AY137" s="112">
        <f t="shared" si="367"/>
        <v>-44044.87375</v>
      </c>
      <c r="AZ137" s="112">
        <f t="shared" si="367"/>
        <v>-44044.87375</v>
      </c>
      <c r="BA137" s="112">
        <f t="shared" si="367"/>
        <v>-44044.87375</v>
      </c>
      <c r="BB137" s="112">
        <f t="shared" si="367"/>
        <v>-44044.87375</v>
      </c>
      <c r="BC137" s="101"/>
      <c r="BE137" s="66" t="s">
        <v>48</v>
      </c>
      <c r="BF137" s="67"/>
      <c r="BG137" s="112">
        <f aca="true" t="shared" si="368" ref="BG137:BP137">BG133-BG135</f>
        <v>-195033.9</v>
      </c>
      <c r="BH137" s="112">
        <f t="shared" si="368"/>
        <v>-195033.9</v>
      </c>
      <c r="BI137" s="112">
        <f t="shared" si="368"/>
        <v>-36736.07500000004</v>
      </c>
      <c r="BJ137" s="112">
        <f t="shared" si="368"/>
        <v>-36736.07500000004</v>
      </c>
      <c r="BK137" s="112">
        <f t="shared" si="368"/>
        <v>-36736.07500000004</v>
      </c>
      <c r="BL137" s="112">
        <f t="shared" si="368"/>
        <v>-36736.07500000004</v>
      </c>
      <c r="BM137" s="112">
        <f t="shared" si="368"/>
        <v>-36736.07500000004</v>
      </c>
      <c r="BN137" s="112">
        <f t="shared" si="368"/>
        <v>-36736.07500000004</v>
      </c>
      <c r="BO137" s="112">
        <f t="shared" si="368"/>
        <v>-36736.07500000004</v>
      </c>
      <c r="BP137" s="112">
        <f t="shared" si="368"/>
        <v>-36736.07500000004</v>
      </c>
      <c r="BQ137" s="101"/>
      <c r="BS137" s="66" t="s">
        <v>48</v>
      </c>
      <c r="BT137" s="67"/>
      <c r="BU137" s="112">
        <f aca="true" t="shared" si="369" ref="BU137:CD137">BU133-BU135</f>
        <v>-195033.9</v>
      </c>
      <c r="BV137" s="112">
        <f t="shared" si="369"/>
        <v>-195033.9</v>
      </c>
      <c r="BW137" s="112">
        <f t="shared" si="369"/>
        <v>-29427.276250000083</v>
      </c>
      <c r="BX137" s="112">
        <f t="shared" si="369"/>
        <v>-29427.276250000083</v>
      </c>
      <c r="BY137" s="112">
        <f t="shared" si="369"/>
        <v>-29427.276250000083</v>
      </c>
      <c r="BZ137" s="112">
        <f t="shared" si="369"/>
        <v>-29427.276250000083</v>
      </c>
      <c r="CA137" s="112">
        <f t="shared" si="369"/>
        <v>-29427.276250000083</v>
      </c>
      <c r="CB137" s="112">
        <f t="shared" si="369"/>
        <v>-29427.276250000083</v>
      </c>
      <c r="CC137" s="112">
        <f t="shared" si="369"/>
        <v>-29427.276250000083</v>
      </c>
      <c r="CD137" s="112">
        <f t="shared" si="369"/>
        <v>-29427.276250000083</v>
      </c>
      <c r="CE137" s="101"/>
      <c r="CG137" s="66" t="s">
        <v>48</v>
      </c>
      <c r="CH137" s="67"/>
      <c r="CI137" s="112">
        <f aca="true" t="shared" si="370" ref="CI137:CR137">CI133-CI135</f>
        <v>-195033.9</v>
      </c>
      <c r="CJ137" s="112">
        <f t="shared" si="370"/>
        <v>-195033.9</v>
      </c>
      <c r="CK137" s="112">
        <f t="shared" si="370"/>
        <v>-22118.477500000008</v>
      </c>
      <c r="CL137" s="112">
        <f t="shared" si="370"/>
        <v>-22118.477500000008</v>
      </c>
      <c r="CM137" s="112">
        <f t="shared" si="370"/>
        <v>-22118.477500000008</v>
      </c>
      <c r="CN137" s="112">
        <f t="shared" si="370"/>
        <v>-22118.477500000008</v>
      </c>
      <c r="CO137" s="112">
        <f t="shared" si="370"/>
        <v>-22118.477500000008</v>
      </c>
      <c r="CP137" s="112">
        <f t="shared" si="370"/>
        <v>-22118.477500000008</v>
      </c>
      <c r="CQ137" s="112">
        <f t="shared" si="370"/>
        <v>-22118.477500000008</v>
      </c>
      <c r="CR137" s="112">
        <f t="shared" si="370"/>
        <v>-22118.477500000008</v>
      </c>
      <c r="CS137" s="101"/>
      <c r="CU137" s="66" t="s">
        <v>48</v>
      </c>
      <c r="CV137" s="67"/>
      <c r="CW137" s="112">
        <f aca="true" t="shared" si="371" ref="CW137:DF137">CW133-CW135</f>
        <v>-195033.9</v>
      </c>
      <c r="CX137" s="112">
        <f t="shared" si="371"/>
        <v>-195033.9</v>
      </c>
      <c r="CY137" s="112">
        <f t="shared" si="371"/>
        <v>-14809.678749999992</v>
      </c>
      <c r="CZ137" s="112">
        <f t="shared" si="371"/>
        <v>-14809.678749999992</v>
      </c>
      <c r="DA137" s="112">
        <f t="shared" si="371"/>
        <v>-14809.678749999992</v>
      </c>
      <c r="DB137" s="112">
        <f t="shared" si="371"/>
        <v>-14809.678749999992</v>
      </c>
      <c r="DC137" s="112">
        <f t="shared" si="371"/>
        <v>-14809.678749999992</v>
      </c>
      <c r="DD137" s="112">
        <f t="shared" si="371"/>
        <v>-14809.678749999992</v>
      </c>
      <c r="DE137" s="112">
        <f t="shared" si="371"/>
        <v>-14809.678749999992</v>
      </c>
      <c r="DF137" s="112">
        <f t="shared" si="371"/>
        <v>-14809.678749999992</v>
      </c>
      <c r="DG137" s="101"/>
      <c r="DI137" s="66" t="s">
        <v>48</v>
      </c>
      <c r="DJ137" s="67"/>
      <c r="DK137" s="112">
        <f aca="true" t="shared" si="372" ref="DK137:DT137">DK133-DK135</f>
        <v>-195033.9</v>
      </c>
      <c r="DL137" s="112">
        <f t="shared" si="372"/>
        <v>-195033.9</v>
      </c>
      <c r="DM137" s="112">
        <f t="shared" si="372"/>
        <v>-7500.879999999976</v>
      </c>
      <c r="DN137" s="112">
        <f t="shared" si="372"/>
        <v>-7500.879999999976</v>
      </c>
      <c r="DO137" s="112">
        <f t="shared" si="372"/>
        <v>-7500.879999999976</v>
      </c>
      <c r="DP137" s="112">
        <f t="shared" si="372"/>
        <v>-7500.879999999976</v>
      </c>
      <c r="DQ137" s="112">
        <f t="shared" si="372"/>
        <v>-7500.879999999976</v>
      </c>
      <c r="DR137" s="112">
        <f t="shared" si="372"/>
        <v>-7500.879999999976</v>
      </c>
      <c r="DS137" s="112">
        <f t="shared" si="372"/>
        <v>-7500.879999999976</v>
      </c>
      <c r="DT137" s="112">
        <f t="shared" si="372"/>
        <v>-7500.879999999976</v>
      </c>
      <c r="DU137" s="101"/>
    </row>
    <row r="138" spans="1:125" ht="12.75">
      <c r="A138" s="63"/>
      <c r="B138" s="54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102"/>
      <c r="N138" s="37"/>
      <c r="O138" s="63"/>
      <c r="P138" s="54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102"/>
      <c r="AC138" s="63"/>
      <c r="AD138" s="54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102"/>
      <c r="AQ138" s="63"/>
      <c r="AR138" s="54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102"/>
      <c r="BE138" s="63"/>
      <c r="BF138" s="54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102"/>
      <c r="BS138" s="63"/>
      <c r="BT138" s="54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102"/>
      <c r="CG138" s="63"/>
      <c r="CH138" s="54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102"/>
      <c r="CU138" s="63"/>
      <c r="CV138" s="54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102"/>
      <c r="DI138" s="63"/>
      <c r="DJ138" s="54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102"/>
    </row>
    <row r="139" spans="1:125" ht="12.75">
      <c r="A139" s="115" t="s">
        <v>49</v>
      </c>
      <c r="B139" s="114"/>
      <c r="C139">
        <v>0</v>
      </c>
      <c r="D139" s="116">
        <f aca="true" t="shared" si="373" ref="D139:L139">C139</f>
        <v>0</v>
      </c>
      <c r="E139" s="116">
        <f t="shared" si="373"/>
        <v>0</v>
      </c>
      <c r="F139" s="116">
        <f t="shared" si="373"/>
        <v>0</v>
      </c>
      <c r="G139" s="116">
        <f t="shared" si="373"/>
        <v>0</v>
      </c>
      <c r="H139" s="116">
        <f t="shared" si="373"/>
        <v>0</v>
      </c>
      <c r="I139" s="116">
        <f t="shared" si="373"/>
        <v>0</v>
      </c>
      <c r="J139" s="116">
        <f t="shared" si="373"/>
        <v>0</v>
      </c>
      <c r="K139" s="116">
        <f t="shared" si="373"/>
        <v>0</v>
      </c>
      <c r="L139" s="116">
        <f t="shared" si="373"/>
        <v>0</v>
      </c>
      <c r="M139" s="105"/>
      <c r="N139" s="37"/>
      <c r="O139" s="115" t="s">
        <v>49</v>
      </c>
      <c r="P139" s="114"/>
      <c r="Q139">
        <v>0</v>
      </c>
      <c r="R139" s="116">
        <f aca="true" t="shared" si="374" ref="R139:Z139">Q139</f>
        <v>0</v>
      </c>
      <c r="S139" s="116">
        <f t="shared" si="374"/>
        <v>0</v>
      </c>
      <c r="T139" s="116">
        <f t="shared" si="374"/>
        <v>0</v>
      </c>
      <c r="U139" s="116">
        <f t="shared" si="374"/>
        <v>0</v>
      </c>
      <c r="V139" s="116">
        <f t="shared" si="374"/>
        <v>0</v>
      </c>
      <c r="W139" s="116">
        <f t="shared" si="374"/>
        <v>0</v>
      </c>
      <c r="X139" s="116">
        <f t="shared" si="374"/>
        <v>0</v>
      </c>
      <c r="Y139" s="116">
        <f t="shared" si="374"/>
        <v>0</v>
      </c>
      <c r="Z139" s="116">
        <f t="shared" si="374"/>
        <v>0</v>
      </c>
      <c r="AA139" s="105"/>
      <c r="AC139" s="115" t="s">
        <v>49</v>
      </c>
      <c r="AD139" s="114"/>
      <c r="AE139">
        <v>0</v>
      </c>
      <c r="AF139" s="116">
        <f aca="true" t="shared" si="375" ref="AF139:AN139">AE139</f>
        <v>0</v>
      </c>
      <c r="AG139" s="116">
        <f t="shared" si="375"/>
        <v>0</v>
      </c>
      <c r="AH139" s="116">
        <f t="shared" si="375"/>
        <v>0</v>
      </c>
      <c r="AI139" s="116">
        <f t="shared" si="375"/>
        <v>0</v>
      </c>
      <c r="AJ139" s="116">
        <f t="shared" si="375"/>
        <v>0</v>
      </c>
      <c r="AK139" s="116">
        <f t="shared" si="375"/>
        <v>0</v>
      </c>
      <c r="AL139" s="116">
        <f t="shared" si="375"/>
        <v>0</v>
      </c>
      <c r="AM139" s="116">
        <f t="shared" si="375"/>
        <v>0</v>
      </c>
      <c r="AN139" s="116">
        <f t="shared" si="375"/>
        <v>0</v>
      </c>
      <c r="AO139" s="105"/>
      <c r="AQ139" s="115" t="s">
        <v>49</v>
      </c>
      <c r="AR139" s="114"/>
      <c r="AS139">
        <v>0</v>
      </c>
      <c r="AT139" s="116">
        <f aca="true" t="shared" si="376" ref="AT139:BB139">AS139</f>
        <v>0</v>
      </c>
      <c r="AU139" s="116">
        <f t="shared" si="376"/>
        <v>0</v>
      </c>
      <c r="AV139" s="116">
        <f t="shared" si="376"/>
        <v>0</v>
      </c>
      <c r="AW139" s="116">
        <f t="shared" si="376"/>
        <v>0</v>
      </c>
      <c r="AX139" s="116">
        <f t="shared" si="376"/>
        <v>0</v>
      </c>
      <c r="AY139" s="116">
        <f t="shared" si="376"/>
        <v>0</v>
      </c>
      <c r="AZ139" s="116">
        <f t="shared" si="376"/>
        <v>0</v>
      </c>
      <c r="BA139" s="116">
        <f t="shared" si="376"/>
        <v>0</v>
      </c>
      <c r="BB139" s="116">
        <f t="shared" si="376"/>
        <v>0</v>
      </c>
      <c r="BC139" s="105"/>
      <c r="BE139" s="115" t="s">
        <v>49</v>
      </c>
      <c r="BF139" s="114"/>
      <c r="BG139">
        <v>0</v>
      </c>
      <c r="BH139" s="116">
        <f aca="true" t="shared" si="377" ref="BH139:BP139">BG139</f>
        <v>0</v>
      </c>
      <c r="BI139" s="116">
        <f t="shared" si="377"/>
        <v>0</v>
      </c>
      <c r="BJ139" s="116">
        <f t="shared" si="377"/>
        <v>0</v>
      </c>
      <c r="BK139" s="116">
        <f t="shared" si="377"/>
        <v>0</v>
      </c>
      <c r="BL139" s="116">
        <f t="shared" si="377"/>
        <v>0</v>
      </c>
      <c r="BM139" s="116">
        <f t="shared" si="377"/>
        <v>0</v>
      </c>
      <c r="BN139" s="116">
        <f t="shared" si="377"/>
        <v>0</v>
      </c>
      <c r="BO139" s="116">
        <f t="shared" si="377"/>
        <v>0</v>
      </c>
      <c r="BP139" s="116">
        <f t="shared" si="377"/>
        <v>0</v>
      </c>
      <c r="BQ139" s="105"/>
      <c r="BS139" s="115" t="s">
        <v>49</v>
      </c>
      <c r="BT139" s="114"/>
      <c r="BU139">
        <v>0</v>
      </c>
      <c r="BV139" s="116">
        <f aca="true" t="shared" si="378" ref="BV139:CD139">BU139</f>
        <v>0</v>
      </c>
      <c r="BW139" s="116">
        <f t="shared" si="378"/>
        <v>0</v>
      </c>
      <c r="BX139" s="116">
        <f t="shared" si="378"/>
        <v>0</v>
      </c>
      <c r="BY139" s="116">
        <f t="shared" si="378"/>
        <v>0</v>
      </c>
      <c r="BZ139" s="116">
        <f t="shared" si="378"/>
        <v>0</v>
      </c>
      <c r="CA139" s="116">
        <f t="shared" si="378"/>
        <v>0</v>
      </c>
      <c r="CB139" s="116">
        <f t="shared" si="378"/>
        <v>0</v>
      </c>
      <c r="CC139" s="116">
        <f t="shared" si="378"/>
        <v>0</v>
      </c>
      <c r="CD139" s="116">
        <f t="shared" si="378"/>
        <v>0</v>
      </c>
      <c r="CE139" s="105"/>
      <c r="CG139" s="115" t="s">
        <v>49</v>
      </c>
      <c r="CH139" s="114"/>
      <c r="CI139">
        <v>0</v>
      </c>
      <c r="CJ139" s="116">
        <f aca="true" t="shared" si="379" ref="CJ139:CR139">CI139</f>
        <v>0</v>
      </c>
      <c r="CK139" s="116">
        <f t="shared" si="379"/>
        <v>0</v>
      </c>
      <c r="CL139" s="116">
        <f t="shared" si="379"/>
        <v>0</v>
      </c>
      <c r="CM139" s="116">
        <f t="shared" si="379"/>
        <v>0</v>
      </c>
      <c r="CN139" s="116">
        <f t="shared" si="379"/>
        <v>0</v>
      </c>
      <c r="CO139" s="116">
        <f t="shared" si="379"/>
        <v>0</v>
      </c>
      <c r="CP139" s="116">
        <f t="shared" si="379"/>
        <v>0</v>
      </c>
      <c r="CQ139" s="116">
        <f t="shared" si="379"/>
        <v>0</v>
      </c>
      <c r="CR139" s="116">
        <f t="shared" si="379"/>
        <v>0</v>
      </c>
      <c r="CS139" s="105"/>
      <c r="CU139" s="115" t="s">
        <v>49</v>
      </c>
      <c r="CV139" s="114"/>
      <c r="CW139">
        <v>0</v>
      </c>
      <c r="CX139" s="116">
        <f aca="true" t="shared" si="380" ref="CX139:DF139">CW139</f>
        <v>0</v>
      </c>
      <c r="CY139" s="116">
        <f t="shared" si="380"/>
        <v>0</v>
      </c>
      <c r="CZ139" s="116">
        <f t="shared" si="380"/>
        <v>0</v>
      </c>
      <c r="DA139" s="116">
        <f t="shared" si="380"/>
        <v>0</v>
      </c>
      <c r="DB139" s="116">
        <f t="shared" si="380"/>
        <v>0</v>
      </c>
      <c r="DC139" s="116">
        <f t="shared" si="380"/>
        <v>0</v>
      </c>
      <c r="DD139" s="116">
        <f t="shared" si="380"/>
        <v>0</v>
      </c>
      <c r="DE139" s="116">
        <f t="shared" si="380"/>
        <v>0</v>
      </c>
      <c r="DF139" s="116">
        <f t="shared" si="380"/>
        <v>0</v>
      </c>
      <c r="DG139" s="105"/>
      <c r="DI139" s="115" t="s">
        <v>49</v>
      </c>
      <c r="DJ139" s="114"/>
      <c r="DK139">
        <v>0</v>
      </c>
      <c r="DL139" s="116">
        <f aca="true" t="shared" si="381" ref="DL139:DT139">DK139</f>
        <v>0</v>
      </c>
      <c r="DM139" s="116">
        <f t="shared" si="381"/>
        <v>0</v>
      </c>
      <c r="DN139" s="116">
        <f t="shared" si="381"/>
        <v>0</v>
      </c>
      <c r="DO139" s="116">
        <f t="shared" si="381"/>
        <v>0</v>
      </c>
      <c r="DP139" s="116">
        <f t="shared" si="381"/>
        <v>0</v>
      </c>
      <c r="DQ139" s="116">
        <f t="shared" si="381"/>
        <v>0</v>
      </c>
      <c r="DR139" s="116">
        <f t="shared" si="381"/>
        <v>0</v>
      </c>
      <c r="DS139" s="116">
        <f t="shared" si="381"/>
        <v>0</v>
      </c>
      <c r="DT139" s="116">
        <f t="shared" si="381"/>
        <v>0</v>
      </c>
      <c r="DU139" s="105"/>
    </row>
    <row r="140" spans="1:125" ht="12.75">
      <c r="A140" s="63"/>
      <c r="B140" s="54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102"/>
      <c r="N140" s="37"/>
      <c r="O140" s="63"/>
      <c r="P140" s="54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102"/>
      <c r="AC140" s="63"/>
      <c r="AD140" s="54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102"/>
      <c r="AQ140" s="63"/>
      <c r="AR140" s="54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102"/>
      <c r="BE140" s="63"/>
      <c r="BF140" s="54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102"/>
      <c r="BS140" s="63"/>
      <c r="BT140" s="54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102"/>
      <c r="CG140" s="63"/>
      <c r="CH140" s="54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102"/>
      <c r="CU140" s="63"/>
      <c r="CV140" s="54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102"/>
      <c r="DI140" s="63"/>
      <c r="DJ140" s="54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102"/>
    </row>
    <row r="141" spans="1:125" ht="12.75">
      <c r="A141" s="66" t="s">
        <v>50</v>
      </c>
      <c r="B141" s="67"/>
      <c r="C141" s="112">
        <f aca="true" t="shared" si="382" ref="C141:L141">C137-C139</f>
        <v>-195033.9</v>
      </c>
      <c r="D141" s="112">
        <f t="shared" si="382"/>
        <v>-195033.9</v>
      </c>
      <c r="E141" s="112">
        <f t="shared" si="382"/>
        <v>-65971.26999999999</v>
      </c>
      <c r="F141" s="112">
        <f t="shared" si="382"/>
        <v>-65971.26999999999</v>
      </c>
      <c r="G141" s="112">
        <f t="shared" si="382"/>
        <v>-65971.26999999999</v>
      </c>
      <c r="H141" s="112">
        <f t="shared" si="382"/>
        <v>-65971.26999999999</v>
      </c>
      <c r="I141" s="112">
        <f t="shared" si="382"/>
        <v>-65971.26999999999</v>
      </c>
      <c r="J141" s="112">
        <f t="shared" si="382"/>
        <v>-65971.26999999999</v>
      </c>
      <c r="K141" s="112">
        <f t="shared" si="382"/>
        <v>-65971.26999999999</v>
      </c>
      <c r="L141" s="112">
        <f t="shared" si="382"/>
        <v>-65971.26999999999</v>
      </c>
      <c r="M141" s="101"/>
      <c r="N141" s="37"/>
      <c r="O141" s="66" t="s">
        <v>50</v>
      </c>
      <c r="P141" s="67"/>
      <c r="Q141" s="112">
        <f aca="true" t="shared" si="383" ref="Q141:Z141">Q137-Q139</f>
        <v>-195033.9</v>
      </c>
      <c r="R141" s="112">
        <f t="shared" si="383"/>
        <v>-195033.9</v>
      </c>
      <c r="S141" s="112">
        <f t="shared" si="383"/>
        <v>-58662.47124999997</v>
      </c>
      <c r="T141" s="112">
        <f t="shared" si="383"/>
        <v>-58662.47124999997</v>
      </c>
      <c r="U141" s="112">
        <f t="shared" si="383"/>
        <v>-58662.47124999997</v>
      </c>
      <c r="V141" s="112">
        <f t="shared" si="383"/>
        <v>-58662.47124999997</v>
      </c>
      <c r="W141" s="112">
        <f t="shared" si="383"/>
        <v>-58662.47124999997</v>
      </c>
      <c r="X141" s="112">
        <f t="shared" si="383"/>
        <v>-58662.47124999997</v>
      </c>
      <c r="Y141" s="112">
        <f t="shared" si="383"/>
        <v>-58662.47124999997</v>
      </c>
      <c r="Z141" s="112">
        <f t="shared" si="383"/>
        <v>-58662.47124999997</v>
      </c>
      <c r="AA141" s="101"/>
      <c r="AC141" s="66" t="s">
        <v>50</v>
      </c>
      <c r="AD141" s="67"/>
      <c r="AE141" s="112">
        <f aca="true" t="shared" si="384" ref="AE141:AN141">AE137-AE139</f>
        <v>-195033.9</v>
      </c>
      <c r="AF141" s="112">
        <f t="shared" si="384"/>
        <v>-195033.9</v>
      </c>
      <c r="AG141" s="112">
        <f t="shared" si="384"/>
        <v>-51353.672500000015</v>
      </c>
      <c r="AH141" s="112">
        <f t="shared" si="384"/>
        <v>-51353.672500000015</v>
      </c>
      <c r="AI141" s="112">
        <f t="shared" si="384"/>
        <v>-51353.672500000015</v>
      </c>
      <c r="AJ141" s="112">
        <f t="shared" si="384"/>
        <v>-51353.672500000015</v>
      </c>
      <c r="AK141" s="112">
        <f t="shared" si="384"/>
        <v>-51353.672500000015</v>
      </c>
      <c r="AL141" s="112">
        <f t="shared" si="384"/>
        <v>-51353.672500000015</v>
      </c>
      <c r="AM141" s="112">
        <f t="shared" si="384"/>
        <v>-51353.672500000015</v>
      </c>
      <c r="AN141" s="112">
        <f t="shared" si="384"/>
        <v>-51353.672500000015</v>
      </c>
      <c r="AO141" s="101"/>
      <c r="AQ141" s="66" t="s">
        <v>50</v>
      </c>
      <c r="AR141" s="67"/>
      <c r="AS141" s="112">
        <f aca="true" t="shared" si="385" ref="AS141:BB141">AS137-AS139</f>
        <v>-195033.9</v>
      </c>
      <c r="AT141" s="112">
        <f t="shared" si="385"/>
        <v>-195033.9</v>
      </c>
      <c r="AU141" s="112">
        <f t="shared" si="385"/>
        <v>-44044.87375</v>
      </c>
      <c r="AV141" s="112">
        <f t="shared" si="385"/>
        <v>-44044.87375</v>
      </c>
      <c r="AW141" s="112">
        <f t="shared" si="385"/>
        <v>-44044.87375</v>
      </c>
      <c r="AX141" s="112">
        <f t="shared" si="385"/>
        <v>-44044.87375</v>
      </c>
      <c r="AY141" s="112">
        <f t="shared" si="385"/>
        <v>-44044.87375</v>
      </c>
      <c r="AZ141" s="112">
        <f t="shared" si="385"/>
        <v>-44044.87375</v>
      </c>
      <c r="BA141" s="112">
        <f t="shared" si="385"/>
        <v>-44044.87375</v>
      </c>
      <c r="BB141" s="112">
        <f t="shared" si="385"/>
        <v>-44044.87375</v>
      </c>
      <c r="BC141" s="101"/>
      <c r="BE141" s="66" t="s">
        <v>50</v>
      </c>
      <c r="BF141" s="67"/>
      <c r="BG141" s="112">
        <f aca="true" t="shared" si="386" ref="BG141:BP141">BG137-BG139</f>
        <v>-195033.9</v>
      </c>
      <c r="BH141" s="112">
        <f t="shared" si="386"/>
        <v>-195033.9</v>
      </c>
      <c r="BI141" s="112">
        <f t="shared" si="386"/>
        <v>-36736.07500000004</v>
      </c>
      <c r="BJ141" s="112">
        <f t="shared" si="386"/>
        <v>-36736.07500000004</v>
      </c>
      <c r="BK141" s="112">
        <f t="shared" si="386"/>
        <v>-36736.07500000004</v>
      </c>
      <c r="BL141" s="112">
        <f t="shared" si="386"/>
        <v>-36736.07500000004</v>
      </c>
      <c r="BM141" s="112">
        <f t="shared" si="386"/>
        <v>-36736.07500000004</v>
      </c>
      <c r="BN141" s="112">
        <f t="shared" si="386"/>
        <v>-36736.07500000004</v>
      </c>
      <c r="BO141" s="112">
        <f t="shared" si="386"/>
        <v>-36736.07500000004</v>
      </c>
      <c r="BP141" s="112">
        <f t="shared" si="386"/>
        <v>-36736.07500000004</v>
      </c>
      <c r="BQ141" s="101"/>
      <c r="BS141" s="66" t="s">
        <v>50</v>
      </c>
      <c r="BT141" s="67"/>
      <c r="BU141" s="112">
        <f aca="true" t="shared" si="387" ref="BU141:CD141">BU137-BU139</f>
        <v>-195033.9</v>
      </c>
      <c r="BV141" s="112">
        <f t="shared" si="387"/>
        <v>-195033.9</v>
      </c>
      <c r="BW141" s="112">
        <f t="shared" si="387"/>
        <v>-29427.276250000083</v>
      </c>
      <c r="BX141" s="112">
        <f t="shared" si="387"/>
        <v>-29427.276250000083</v>
      </c>
      <c r="BY141" s="112">
        <f t="shared" si="387"/>
        <v>-29427.276250000083</v>
      </c>
      <c r="BZ141" s="112">
        <f t="shared" si="387"/>
        <v>-29427.276250000083</v>
      </c>
      <c r="CA141" s="112">
        <f t="shared" si="387"/>
        <v>-29427.276250000083</v>
      </c>
      <c r="CB141" s="112">
        <f t="shared" si="387"/>
        <v>-29427.276250000083</v>
      </c>
      <c r="CC141" s="112">
        <f t="shared" si="387"/>
        <v>-29427.276250000083</v>
      </c>
      <c r="CD141" s="112">
        <f t="shared" si="387"/>
        <v>-29427.276250000083</v>
      </c>
      <c r="CE141" s="101"/>
      <c r="CG141" s="66" t="s">
        <v>50</v>
      </c>
      <c r="CH141" s="67"/>
      <c r="CI141" s="112">
        <f aca="true" t="shared" si="388" ref="CI141:CR141">CI137-CI139</f>
        <v>-195033.9</v>
      </c>
      <c r="CJ141" s="112">
        <f t="shared" si="388"/>
        <v>-195033.9</v>
      </c>
      <c r="CK141" s="112">
        <f t="shared" si="388"/>
        <v>-22118.477500000008</v>
      </c>
      <c r="CL141" s="112">
        <f t="shared" si="388"/>
        <v>-22118.477500000008</v>
      </c>
      <c r="CM141" s="112">
        <f t="shared" si="388"/>
        <v>-22118.477500000008</v>
      </c>
      <c r="CN141" s="112">
        <f t="shared" si="388"/>
        <v>-22118.477500000008</v>
      </c>
      <c r="CO141" s="112">
        <f t="shared" si="388"/>
        <v>-22118.477500000008</v>
      </c>
      <c r="CP141" s="112">
        <f t="shared" si="388"/>
        <v>-22118.477500000008</v>
      </c>
      <c r="CQ141" s="112">
        <f t="shared" si="388"/>
        <v>-22118.477500000008</v>
      </c>
      <c r="CR141" s="112">
        <f t="shared" si="388"/>
        <v>-22118.477500000008</v>
      </c>
      <c r="CS141" s="101"/>
      <c r="CU141" s="66" t="s">
        <v>50</v>
      </c>
      <c r="CV141" s="67"/>
      <c r="CW141" s="112">
        <f aca="true" t="shared" si="389" ref="CW141:DF141">CW137-CW139</f>
        <v>-195033.9</v>
      </c>
      <c r="CX141" s="112">
        <f t="shared" si="389"/>
        <v>-195033.9</v>
      </c>
      <c r="CY141" s="112">
        <f t="shared" si="389"/>
        <v>-14809.678749999992</v>
      </c>
      <c r="CZ141" s="112">
        <f t="shared" si="389"/>
        <v>-14809.678749999992</v>
      </c>
      <c r="DA141" s="112">
        <f t="shared" si="389"/>
        <v>-14809.678749999992</v>
      </c>
      <c r="DB141" s="112">
        <f t="shared" si="389"/>
        <v>-14809.678749999992</v>
      </c>
      <c r="DC141" s="112">
        <f t="shared" si="389"/>
        <v>-14809.678749999992</v>
      </c>
      <c r="DD141" s="112">
        <f t="shared" si="389"/>
        <v>-14809.678749999992</v>
      </c>
      <c r="DE141" s="112">
        <f t="shared" si="389"/>
        <v>-14809.678749999992</v>
      </c>
      <c r="DF141" s="112">
        <f t="shared" si="389"/>
        <v>-14809.678749999992</v>
      </c>
      <c r="DG141" s="101"/>
      <c r="DI141" s="66" t="s">
        <v>50</v>
      </c>
      <c r="DJ141" s="67"/>
      <c r="DK141" s="112">
        <f aca="true" t="shared" si="390" ref="DK141:DT141">DK137-DK139</f>
        <v>-195033.9</v>
      </c>
      <c r="DL141" s="112">
        <f t="shared" si="390"/>
        <v>-195033.9</v>
      </c>
      <c r="DM141" s="112">
        <f t="shared" si="390"/>
        <v>-7500.879999999976</v>
      </c>
      <c r="DN141" s="112">
        <f t="shared" si="390"/>
        <v>-7500.879999999976</v>
      </c>
      <c r="DO141" s="112">
        <f t="shared" si="390"/>
        <v>-7500.879999999976</v>
      </c>
      <c r="DP141" s="112">
        <f t="shared" si="390"/>
        <v>-7500.879999999976</v>
      </c>
      <c r="DQ141" s="112">
        <f t="shared" si="390"/>
        <v>-7500.879999999976</v>
      </c>
      <c r="DR141" s="112">
        <f t="shared" si="390"/>
        <v>-7500.879999999976</v>
      </c>
      <c r="DS141" s="112">
        <f t="shared" si="390"/>
        <v>-7500.879999999976</v>
      </c>
      <c r="DT141" s="112">
        <f t="shared" si="390"/>
        <v>-7500.879999999976</v>
      </c>
      <c r="DU141" s="101"/>
    </row>
    <row r="142" spans="1:125" ht="12.75">
      <c r="A142" s="63"/>
      <c r="B142" s="54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101"/>
      <c r="N142" s="37"/>
      <c r="O142" s="63"/>
      <c r="P142" s="54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101"/>
      <c r="AC142" s="63"/>
      <c r="AD142" s="54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101"/>
      <c r="AQ142" s="63"/>
      <c r="AR142" s="54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101"/>
      <c r="BE142" s="63"/>
      <c r="BF142" s="54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101"/>
      <c r="BS142" s="63"/>
      <c r="BT142" s="54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101"/>
      <c r="CG142" s="63"/>
      <c r="CH142" s="54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101"/>
      <c r="CU142" s="63"/>
      <c r="CV142" s="54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101"/>
      <c r="DI142" s="63"/>
      <c r="DJ142" s="54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101"/>
    </row>
    <row r="143" spans="1:125" ht="12.75">
      <c r="A143" s="115" t="s">
        <v>51</v>
      </c>
      <c r="B143" s="107">
        <v>0.3725</v>
      </c>
      <c r="C143" s="108">
        <f aca="true" t="shared" si="391" ref="C143:L143">$B$37*C141</f>
        <v>-72650.12775</v>
      </c>
      <c r="D143" s="108">
        <f t="shared" si="391"/>
        <v>-72650.12775</v>
      </c>
      <c r="E143" s="108">
        <f t="shared" si="391"/>
        <v>-24574.298074999995</v>
      </c>
      <c r="F143" s="108">
        <f t="shared" si="391"/>
        <v>-24574.298074999995</v>
      </c>
      <c r="G143" s="108">
        <f t="shared" si="391"/>
        <v>-24574.298074999995</v>
      </c>
      <c r="H143" s="108">
        <f t="shared" si="391"/>
        <v>-24574.298074999995</v>
      </c>
      <c r="I143" s="108">
        <f t="shared" si="391"/>
        <v>-24574.298074999995</v>
      </c>
      <c r="J143" s="108">
        <f t="shared" si="391"/>
        <v>-24574.298074999995</v>
      </c>
      <c r="K143" s="108">
        <f t="shared" si="391"/>
        <v>-24574.298074999995</v>
      </c>
      <c r="L143" s="108">
        <f t="shared" si="391"/>
        <v>-24574.298074999995</v>
      </c>
      <c r="M143" s="105"/>
      <c r="N143" s="37"/>
      <c r="O143" s="115" t="s">
        <v>51</v>
      </c>
      <c r="P143" s="107">
        <v>0.3725</v>
      </c>
      <c r="Q143" s="108">
        <f aca="true" t="shared" si="392" ref="Q143:Z143">$B$37*Q141</f>
        <v>-72650.12775</v>
      </c>
      <c r="R143" s="108">
        <f t="shared" si="392"/>
        <v>-72650.12775</v>
      </c>
      <c r="S143" s="108">
        <f t="shared" si="392"/>
        <v>-21851.77054062499</v>
      </c>
      <c r="T143" s="108">
        <f t="shared" si="392"/>
        <v>-21851.77054062499</v>
      </c>
      <c r="U143" s="108">
        <f t="shared" si="392"/>
        <v>-21851.77054062499</v>
      </c>
      <c r="V143" s="108">
        <f t="shared" si="392"/>
        <v>-21851.77054062499</v>
      </c>
      <c r="W143" s="108">
        <f t="shared" si="392"/>
        <v>-21851.77054062499</v>
      </c>
      <c r="X143" s="108">
        <f t="shared" si="392"/>
        <v>-21851.77054062499</v>
      </c>
      <c r="Y143" s="108">
        <f t="shared" si="392"/>
        <v>-21851.77054062499</v>
      </c>
      <c r="Z143" s="108">
        <f t="shared" si="392"/>
        <v>-21851.77054062499</v>
      </c>
      <c r="AA143" s="105"/>
      <c r="AC143" s="115" t="s">
        <v>51</v>
      </c>
      <c r="AD143" s="107">
        <v>0.3725</v>
      </c>
      <c r="AE143" s="108">
        <f aca="true" t="shared" si="393" ref="AE143:AN143">$B$37*AE141</f>
        <v>-72650.12775</v>
      </c>
      <c r="AF143" s="108">
        <f t="shared" si="393"/>
        <v>-72650.12775</v>
      </c>
      <c r="AG143" s="108">
        <f t="shared" si="393"/>
        <v>-19129.243006250006</v>
      </c>
      <c r="AH143" s="108">
        <f t="shared" si="393"/>
        <v>-19129.243006250006</v>
      </c>
      <c r="AI143" s="108">
        <f t="shared" si="393"/>
        <v>-19129.243006250006</v>
      </c>
      <c r="AJ143" s="108">
        <f t="shared" si="393"/>
        <v>-19129.243006250006</v>
      </c>
      <c r="AK143" s="108">
        <f t="shared" si="393"/>
        <v>-19129.243006250006</v>
      </c>
      <c r="AL143" s="108">
        <f t="shared" si="393"/>
        <v>-19129.243006250006</v>
      </c>
      <c r="AM143" s="108">
        <f t="shared" si="393"/>
        <v>-19129.243006250006</v>
      </c>
      <c r="AN143" s="108">
        <f t="shared" si="393"/>
        <v>-19129.243006250006</v>
      </c>
      <c r="AO143" s="105"/>
      <c r="AQ143" s="115" t="s">
        <v>51</v>
      </c>
      <c r="AR143" s="107">
        <v>0.3725</v>
      </c>
      <c r="AS143" s="108">
        <f aca="true" t="shared" si="394" ref="AS143:BB143">$B$37*AS141</f>
        <v>-72650.12775</v>
      </c>
      <c r="AT143" s="108">
        <f t="shared" si="394"/>
        <v>-72650.12775</v>
      </c>
      <c r="AU143" s="108">
        <f t="shared" si="394"/>
        <v>-16406.715471875</v>
      </c>
      <c r="AV143" s="108">
        <f t="shared" si="394"/>
        <v>-16406.715471875</v>
      </c>
      <c r="AW143" s="108">
        <f t="shared" si="394"/>
        <v>-16406.715471875</v>
      </c>
      <c r="AX143" s="108">
        <f t="shared" si="394"/>
        <v>-16406.715471875</v>
      </c>
      <c r="AY143" s="108">
        <f t="shared" si="394"/>
        <v>-16406.715471875</v>
      </c>
      <c r="AZ143" s="108">
        <f t="shared" si="394"/>
        <v>-16406.715471875</v>
      </c>
      <c r="BA143" s="108">
        <f t="shared" si="394"/>
        <v>-16406.715471875</v>
      </c>
      <c r="BB143" s="108">
        <f t="shared" si="394"/>
        <v>-16406.715471875</v>
      </c>
      <c r="BC143" s="105"/>
      <c r="BE143" s="115" t="s">
        <v>51</v>
      </c>
      <c r="BF143" s="107">
        <v>0.3725</v>
      </c>
      <c r="BG143" s="108">
        <f aca="true" t="shared" si="395" ref="BG143:BP143">$B$37*BG141</f>
        <v>-72650.12775</v>
      </c>
      <c r="BH143" s="108">
        <f t="shared" si="395"/>
        <v>-72650.12775</v>
      </c>
      <c r="BI143" s="108">
        <f t="shared" si="395"/>
        <v>-13684.187937500015</v>
      </c>
      <c r="BJ143" s="108">
        <f t="shared" si="395"/>
        <v>-13684.187937500015</v>
      </c>
      <c r="BK143" s="108">
        <f t="shared" si="395"/>
        <v>-13684.187937500015</v>
      </c>
      <c r="BL143" s="108">
        <f t="shared" si="395"/>
        <v>-13684.187937500015</v>
      </c>
      <c r="BM143" s="108">
        <f t="shared" si="395"/>
        <v>-13684.187937500015</v>
      </c>
      <c r="BN143" s="108">
        <f t="shared" si="395"/>
        <v>-13684.187937500015</v>
      </c>
      <c r="BO143" s="108">
        <f t="shared" si="395"/>
        <v>-13684.187937500015</v>
      </c>
      <c r="BP143" s="108">
        <f t="shared" si="395"/>
        <v>-13684.187937500015</v>
      </c>
      <c r="BQ143" s="105"/>
      <c r="BS143" s="115" t="s">
        <v>51</v>
      </c>
      <c r="BT143" s="107">
        <v>0.3725</v>
      </c>
      <c r="BU143" s="108">
        <f aca="true" t="shared" si="396" ref="BU143:CD143">$B$37*BU141</f>
        <v>-72650.12775</v>
      </c>
      <c r="BV143" s="108">
        <f t="shared" si="396"/>
        <v>-72650.12775</v>
      </c>
      <c r="BW143" s="108">
        <f t="shared" si="396"/>
        <v>-10961.66040312503</v>
      </c>
      <c r="BX143" s="108">
        <f t="shared" si="396"/>
        <v>-10961.66040312503</v>
      </c>
      <c r="BY143" s="108">
        <f t="shared" si="396"/>
        <v>-10961.66040312503</v>
      </c>
      <c r="BZ143" s="108">
        <f t="shared" si="396"/>
        <v>-10961.66040312503</v>
      </c>
      <c r="CA143" s="108">
        <f t="shared" si="396"/>
        <v>-10961.66040312503</v>
      </c>
      <c r="CB143" s="108">
        <f t="shared" si="396"/>
        <v>-10961.66040312503</v>
      </c>
      <c r="CC143" s="108">
        <f t="shared" si="396"/>
        <v>-10961.66040312503</v>
      </c>
      <c r="CD143" s="108">
        <f t="shared" si="396"/>
        <v>-10961.66040312503</v>
      </c>
      <c r="CE143" s="105"/>
      <c r="CG143" s="115" t="s">
        <v>51</v>
      </c>
      <c r="CH143" s="107">
        <v>0.3725</v>
      </c>
      <c r="CI143" s="108">
        <f aca="true" t="shared" si="397" ref="CI143:CR143">$B$37*CI141</f>
        <v>-72650.12775</v>
      </c>
      <c r="CJ143" s="108">
        <f t="shared" si="397"/>
        <v>-72650.12775</v>
      </c>
      <c r="CK143" s="108">
        <f t="shared" si="397"/>
        <v>-8239.132868750003</v>
      </c>
      <c r="CL143" s="108">
        <f t="shared" si="397"/>
        <v>-8239.132868750003</v>
      </c>
      <c r="CM143" s="108">
        <f t="shared" si="397"/>
        <v>-8239.132868750003</v>
      </c>
      <c r="CN143" s="108">
        <f t="shared" si="397"/>
        <v>-8239.132868750003</v>
      </c>
      <c r="CO143" s="108">
        <f t="shared" si="397"/>
        <v>-8239.132868750003</v>
      </c>
      <c r="CP143" s="108">
        <f t="shared" si="397"/>
        <v>-8239.132868750003</v>
      </c>
      <c r="CQ143" s="108">
        <f t="shared" si="397"/>
        <v>-8239.132868750003</v>
      </c>
      <c r="CR143" s="108">
        <f t="shared" si="397"/>
        <v>-8239.132868750003</v>
      </c>
      <c r="CS143" s="105"/>
      <c r="CU143" s="115" t="s">
        <v>51</v>
      </c>
      <c r="CV143" s="107">
        <v>0.3725</v>
      </c>
      <c r="CW143" s="108">
        <f aca="true" t="shared" si="398" ref="CW143:DF143">$B$37*CW141</f>
        <v>-72650.12775</v>
      </c>
      <c r="CX143" s="108">
        <f t="shared" si="398"/>
        <v>-72650.12775</v>
      </c>
      <c r="CY143" s="108">
        <f t="shared" si="398"/>
        <v>-5516.605334374997</v>
      </c>
      <c r="CZ143" s="108">
        <f t="shared" si="398"/>
        <v>-5516.605334374997</v>
      </c>
      <c r="DA143" s="108">
        <f t="shared" si="398"/>
        <v>-5516.605334374997</v>
      </c>
      <c r="DB143" s="108">
        <f t="shared" si="398"/>
        <v>-5516.605334374997</v>
      </c>
      <c r="DC143" s="108">
        <f t="shared" si="398"/>
        <v>-5516.605334374997</v>
      </c>
      <c r="DD143" s="108">
        <f t="shared" si="398"/>
        <v>-5516.605334374997</v>
      </c>
      <c r="DE143" s="108">
        <f t="shared" si="398"/>
        <v>-5516.605334374997</v>
      </c>
      <c r="DF143" s="108">
        <f t="shared" si="398"/>
        <v>-5516.605334374997</v>
      </c>
      <c r="DG143" s="105"/>
      <c r="DI143" s="115" t="s">
        <v>51</v>
      </c>
      <c r="DJ143" s="107">
        <v>0.3725</v>
      </c>
      <c r="DK143" s="108">
        <f aca="true" t="shared" si="399" ref="DK143:DT143">$B$37*DK141</f>
        <v>-72650.12775</v>
      </c>
      <c r="DL143" s="108">
        <f t="shared" si="399"/>
        <v>-72650.12775</v>
      </c>
      <c r="DM143" s="108">
        <f t="shared" si="399"/>
        <v>-2794.077799999991</v>
      </c>
      <c r="DN143" s="108">
        <f t="shared" si="399"/>
        <v>-2794.077799999991</v>
      </c>
      <c r="DO143" s="108">
        <f t="shared" si="399"/>
        <v>-2794.077799999991</v>
      </c>
      <c r="DP143" s="108">
        <f t="shared" si="399"/>
        <v>-2794.077799999991</v>
      </c>
      <c r="DQ143" s="108">
        <f t="shared" si="399"/>
        <v>-2794.077799999991</v>
      </c>
      <c r="DR143" s="108">
        <f t="shared" si="399"/>
        <v>-2794.077799999991</v>
      </c>
      <c r="DS143" s="108">
        <f t="shared" si="399"/>
        <v>-2794.077799999991</v>
      </c>
      <c r="DT143" s="108">
        <f t="shared" si="399"/>
        <v>-2794.077799999991</v>
      </c>
      <c r="DU143" s="105"/>
    </row>
    <row r="144" spans="1:125" ht="12.75">
      <c r="A144" s="63"/>
      <c r="B144" s="54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101"/>
      <c r="N144" s="37"/>
      <c r="O144" s="63"/>
      <c r="P144" s="54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101"/>
      <c r="AC144" s="63"/>
      <c r="AD144" s="54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101"/>
      <c r="AQ144" s="63"/>
      <c r="AR144" s="54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101"/>
      <c r="BE144" s="63"/>
      <c r="BF144" s="54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101"/>
      <c r="BS144" s="63"/>
      <c r="BT144" s="54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101"/>
      <c r="CG144" s="63"/>
      <c r="CH144" s="54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101"/>
      <c r="CU144" s="63"/>
      <c r="CV144" s="54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101"/>
      <c r="DI144" s="63"/>
      <c r="DJ144" s="54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101"/>
    </row>
    <row r="145" spans="1:125" ht="12.75">
      <c r="A145" s="66" t="s">
        <v>52</v>
      </c>
      <c r="B145" s="67"/>
      <c r="C145" s="112">
        <f aca="true" t="shared" si="400" ref="C145:L145">C141-C143</f>
        <v>-122383.77225</v>
      </c>
      <c r="D145" s="112">
        <f t="shared" si="400"/>
        <v>-122383.77225</v>
      </c>
      <c r="E145" s="112">
        <f t="shared" si="400"/>
        <v>-41396.97192499999</v>
      </c>
      <c r="F145" s="112">
        <f t="shared" si="400"/>
        <v>-41396.97192499999</v>
      </c>
      <c r="G145" s="112">
        <f t="shared" si="400"/>
        <v>-41396.97192499999</v>
      </c>
      <c r="H145" s="112">
        <f t="shared" si="400"/>
        <v>-41396.97192499999</v>
      </c>
      <c r="I145" s="112">
        <f t="shared" si="400"/>
        <v>-41396.97192499999</v>
      </c>
      <c r="J145" s="112">
        <f t="shared" si="400"/>
        <v>-41396.97192499999</v>
      </c>
      <c r="K145" s="112">
        <f t="shared" si="400"/>
        <v>-41396.97192499999</v>
      </c>
      <c r="L145" s="112">
        <f t="shared" si="400"/>
        <v>-41396.97192499999</v>
      </c>
      <c r="M145" s="101"/>
      <c r="N145" s="37"/>
      <c r="O145" s="66" t="s">
        <v>52</v>
      </c>
      <c r="P145" s="67"/>
      <c r="Q145" s="112">
        <f aca="true" t="shared" si="401" ref="Q145:Z145">Q141-Q143</f>
        <v>-122383.77225</v>
      </c>
      <c r="R145" s="112">
        <f t="shared" si="401"/>
        <v>-122383.77225</v>
      </c>
      <c r="S145" s="112">
        <f t="shared" si="401"/>
        <v>-36810.700709374985</v>
      </c>
      <c r="T145" s="112">
        <f t="shared" si="401"/>
        <v>-36810.700709374985</v>
      </c>
      <c r="U145" s="112">
        <f t="shared" si="401"/>
        <v>-36810.700709374985</v>
      </c>
      <c r="V145" s="112">
        <f t="shared" si="401"/>
        <v>-36810.700709374985</v>
      </c>
      <c r="W145" s="112">
        <f t="shared" si="401"/>
        <v>-36810.700709374985</v>
      </c>
      <c r="X145" s="112">
        <f t="shared" si="401"/>
        <v>-36810.700709374985</v>
      </c>
      <c r="Y145" s="112">
        <f t="shared" si="401"/>
        <v>-36810.700709374985</v>
      </c>
      <c r="Z145" s="112">
        <f t="shared" si="401"/>
        <v>-36810.700709374985</v>
      </c>
      <c r="AA145" s="101"/>
      <c r="AC145" s="66" t="s">
        <v>52</v>
      </c>
      <c r="AD145" s="67"/>
      <c r="AE145" s="112">
        <f aca="true" t="shared" si="402" ref="AE145:AN145">AE141-AE143</f>
        <v>-122383.77225</v>
      </c>
      <c r="AF145" s="112">
        <f t="shared" si="402"/>
        <v>-122383.77225</v>
      </c>
      <c r="AG145" s="112">
        <f t="shared" si="402"/>
        <v>-32224.42949375001</v>
      </c>
      <c r="AH145" s="112">
        <f t="shared" si="402"/>
        <v>-32224.42949375001</v>
      </c>
      <c r="AI145" s="112">
        <f t="shared" si="402"/>
        <v>-32224.42949375001</v>
      </c>
      <c r="AJ145" s="112">
        <f t="shared" si="402"/>
        <v>-32224.42949375001</v>
      </c>
      <c r="AK145" s="112">
        <f t="shared" si="402"/>
        <v>-32224.42949375001</v>
      </c>
      <c r="AL145" s="112">
        <f t="shared" si="402"/>
        <v>-32224.42949375001</v>
      </c>
      <c r="AM145" s="112">
        <f t="shared" si="402"/>
        <v>-32224.42949375001</v>
      </c>
      <c r="AN145" s="112">
        <f t="shared" si="402"/>
        <v>-32224.42949375001</v>
      </c>
      <c r="AO145" s="101"/>
      <c r="AQ145" s="66" t="s">
        <v>52</v>
      </c>
      <c r="AR145" s="67"/>
      <c r="AS145" s="112">
        <f aca="true" t="shared" si="403" ref="AS145:BB145">AS141-AS143</f>
        <v>-122383.77225</v>
      </c>
      <c r="AT145" s="112">
        <f t="shared" si="403"/>
        <v>-122383.77225</v>
      </c>
      <c r="AU145" s="112">
        <f t="shared" si="403"/>
        <v>-27638.158278125</v>
      </c>
      <c r="AV145" s="112">
        <f t="shared" si="403"/>
        <v>-27638.158278125</v>
      </c>
      <c r="AW145" s="112">
        <f t="shared" si="403"/>
        <v>-27638.158278125</v>
      </c>
      <c r="AX145" s="112">
        <f t="shared" si="403"/>
        <v>-27638.158278125</v>
      </c>
      <c r="AY145" s="112">
        <f t="shared" si="403"/>
        <v>-27638.158278125</v>
      </c>
      <c r="AZ145" s="112">
        <f t="shared" si="403"/>
        <v>-27638.158278125</v>
      </c>
      <c r="BA145" s="112">
        <f t="shared" si="403"/>
        <v>-27638.158278125</v>
      </c>
      <c r="BB145" s="112">
        <f t="shared" si="403"/>
        <v>-27638.158278125</v>
      </c>
      <c r="BC145" s="101"/>
      <c r="BE145" s="66" t="s">
        <v>52</v>
      </c>
      <c r="BF145" s="67"/>
      <c r="BG145" s="112">
        <f aca="true" t="shared" si="404" ref="BG145:BP145">BG141-BG143</f>
        <v>-122383.77225</v>
      </c>
      <c r="BH145" s="112">
        <f t="shared" si="404"/>
        <v>-122383.77225</v>
      </c>
      <c r="BI145" s="112">
        <f t="shared" si="404"/>
        <v>-23051.887062500027</v>
      </c>
      <c r="BJ145" s="112">
        <f t="shared" si="404"/>
        <v>-23051.887062500027</v>
      </c>
      <c r="BK145" s="112">
        <f t="shared" si="404"/>
        <v>-23051.887062500027</v>
      </c>
      <c r="BL145" s="112">
        <f t="shared" si="404"/>
        <v>-23051.887062500027</v>
      </c>
      <c r="BM145" s="112">
        <f t="shared" si="404"/>
        <v>-23051.887062500027</v>
      </c>
      <c r="BN145" s="112">
        <f t="shared" si="404"/>
        <v>-23051.887062500027</v>
      </c>
      <c r="BO145" s="112">
        <f t="shared" si="404"/>
        <v>-23051.887062500027</v>
      </c>
      <c r="BP145" s="112">
        <f t="shared" si="404"/>
        <v>-23051.887062500027</v>
      </c>
      <c r="BQ145" s="101"/>
      <c r="BS145" s="66" t="s">
        <v>52</v>
      </c>
      <c r="BT145" s="67"/>
      <c r="BU145" s="112">
        <f aca="true" t="shared" si="405" ref="BU145:CD145">BU141-BU143</f>
        <v>-122383.77225</v>
      </c>
      <c r="BV145" s="112">
        <f t="shared" si="405"/>
        <v>-122383.77225</v>
      </c>
      <c r="BW145" s="112">
        <f t="shared" si="405"/>
        <v>-18465.61584687505</v>
      </c>
      <c r="BX145" s="112">
        <f t="shared" si="405"/>
        <v>-18465.61584687505</v>
      </c>
      <c r="BY145" s="112">
        <f t="shared" si="405"/>
        <v>-18465.61584687505</v>
      </c>
      <c r="BZ145" s="112">
        <f t="shared" si="405"/>
        <v>-18465.61584687505</v>
      </c>
      <c r="CA145" s="112">
        <f t="shared" si="405"/>
        <v>-18465.61584687505</v>
      </c>
      <c r="CB145" s="112">
        <f t="shared" si="405"/>
        <v>-18465.61584687505</v>
      </c>
      <c r="CC145" s="112">
        <f t="shared" si="405"/>
        <v>-18465.61584687505</v>
      </c>
      <c r="CD145" s="112">
        <f t="shared" si="405"/>
        <v>-18465.61584687505</v>
      </c>
      <c r="CE145" s="101"/>
      <c r="CG145" s="66" t="s">
        <v>52</v>
      </c>
      <c r="CH145" s="67"/>
      <c r="CI145" s="112">
        <f aca="true" t="shared" si="406" ref="CI145:CR145">CI141-CI143</f>
        <v>-122383.77225</v>
      </c>
      <c r="CJ145" s="112">
        <f t="shared" si="406"/>
        <v>-122383.77225</v>
      </c>
      <c r="CK145" s="112">
        <f t="shared" si="406"/>
        <v>-13879.344631250005</v>
      </c>
      <c r="CL145" s="112">
        <f t="shared" si="406"/>
        <v>-13879.344631250005</v>
      </c>
      <c r="CM145" s="112">
        <f t="shared" si="406"/>
        <v>-13879.344631250005</v>
      </c>
      <c r="CN145" s="112">
        <f t="shared" si="406"/>
        <v>-13879.344631250005</v>
      </c>
      <c r="CO145" s="112">
        <f t="shared" si="406"/>
        <v>-13879.344631250005</v>
      </c>
      <c r="CP145" s="112">
        <f t="shared" si="406"/>
        <v>-13879.344631250005</v>
      </c>
      <c r="CQ145" s="112">
        <f t="shared" si="406"/>
        <v>-13879.344631250005</v>
      </c>
      <c r="CR145" s="112">
        <f t="shared" si="406"/>
        <v>-13879.344631250005</v>
      </c>
      <c r="CS145" s="101"/>
      <c r="CU145" s="66" t="s">
        <v>52</v>
      </c>
      <c r="CV145" s="67"/>
      <c r="CW145" s="112">
        <f aca="true" t="shared" si="407" ref="CW145:DF145">CW141-CW143</f>
        <v>-122383.77225</v>
      </c>
      <c r="CX145" s="112">
        <f t="shared" si="407"/>
        <v>-122383.77225</v>
      </c>
      <c r="CY145" s="112">
        <f t="shared" si="407"/>
        <v>-9293.073415624995</v>
      </c>
      <c r="CZ145" s="112">
        <f t="shared" si="407"/>
        <v>-9293.073415624995</v>
      </c>
      <c r="DA145" s="112">
        <f t="shared" si="407"/>
        <v>-9293.073415624995</v>
      </c>
      <c r="DB145" s="112">
        <f t="shared" si="407"/>
        <v>-9293.073415624995</v>
      </c>
      <c r="DC145" s="112">
        <f t="shared" si="407"/>
        <v>-9293.073415624995</v>
      </c>
      <c r="DD145" s="112">
        <f t="shared" si="407"/>
        <v>-9293.073415624995</v>
      </c>
      <c r="DE145" s="112">
        <f t="shared" si="407"/>
        <v>-9293.073415624995</v>
      </c>
      <c r="DF145" s="112">
        <f t="shared" si="407"/>
        <v>-9293.073415624995</v>
      </c>
      <c r="DG145" s="101"/>
      <c r="DI145" s="66" t="s">
        <v>52</v>
      </c>
      <c r="DJ145" s="67"/>
      <c r="DK145" s="112">
        <f aca="true" t="shared" si="408" ref="DK145:DT145">DK141-DK143</f>
        <v>-122383.77225</v>
      </c>
      <c r="DL145" s="112">
        <f t="shared" si="408"/>
        <v>-122383.77225</v>
      </c>
      <c r="DM145" s="112">
        <f t="shared" si="408"/>
        <v>-4706.802199999985</v>
      </c>
      <c r="DN145" s="112">
        <f t="shared" si="408"/>
        <v>-4706.802199999985</v>
      </c>
      <c r="DO145" s="112">
        <f t="shared" si="408"/>
        <v>-4706.802199999985</v>
      </c>
      <c r="DP145" s="112">
        <f t="shared" si="408"/>
        <v>-4706.802199999985</v>
      </c>
      <c r="DQ145" s="112">
        <f t="shared" si="408"/>
        <v>-4706.802199999985</v>
      </c>
      <c r="DR145" s="112">
        <f t="shared" si="408"/>
        <v>-4706.802199999985</v>
      </c>
      <c r="DS145" s="112">
        <f t="shared" si="408"/>
        <v>-4706.802199999985</v>
      </c>
      <c r="DT145" s="112">
        <f t="shared" si="408"/>
        <v>-4706.802199999985</v>
      </c>
      <c r="DU145" s="101"/>
    </row>
    <row r="146" spans="1:125" ht="12.75">
      <c r="A146" s="63"/>
      <c r="B146" s="54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101"/>
      <c r="N146" s="37"/>
      <c r="O146" s="63"/>
      <c r="P146" s="54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101"/>
      <c r="AC146" s="63"/>
      <c r="AD146" s="54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101"/>
      <c r="AQ146" s="63"/>
      <c r="AR146" s="54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101"/>
      <c r="BE146" s="63"/>
      <c r="BF146" s="54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101"/>
      <c r="BS146" s="63"/>
      <c r="BT146" s="54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101"/>
      <c r="CG146" s="63"/>
      <c r="CH146" s="54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101"/>
      <c r="CU146" s="63"/>
      <c r="CV146" s="54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101"/>
      <c r="DI146" s="63"/>
      <c r="DJ146" s="54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101"/>
    </row>
    <row r="147" spans="1:125" ht="12.75">
      <c r="A147" s="66" t="s">
        <v>53</v>
      </c>
      <c r="B147" s="67"/>
      <c r="C147" s="112">
        <f aca="true" t="shared" si="409" ref="C147:L147">C145+C135</f>
        <v>-23019.87225</v>
      </c>
      <c r="D147" s="112">
        <f t="shared" si="409"/>
        <v>-23019.87225</v>
      </c>
      <c r="E147" s="112">
        <f t="shared" si="409"/>
        <v>107021.053075</v>
      </c>
      <c r="F147" s="112">
        <f t="shared" si="409"/>
        <v>107021.053075</v>
      </c>
      <c r="G147" s="112">
        <f t="shared" si="409"/>
        <v>107021.053075</v>
      </c>
      <c r="H147" s="112">
        <f t="shared" si="409"/>
        <v>107021.053075</v>
      </c>
      <c r="I147" s="112">
        <f t="shared" si="409"/>
        <v>107021.053075</v>
      </c>
      <c r="J147" s="112">
        <f t="shared" si="409"/>
        <v>107021.053075</v>
      </c>
      <c r="K147" s="112">
        <f t="shared" si="409"/>
        <v>107021.053075</v>
      </c>
      <c r="L147" s="112">
        <f t="shared" si="409"/>
        <v>107021.053075</v>
      </c>
      <c r="M147" s="101"/>
      <c r="N147" s="37"/>
      <c r="O147" s="66" t="s">
        <v>53</v>
      </c>
      <c r="P147" s="67"/>
      <c r="Q147" s="112">
        <f aca="true" t="shared" si="410" ref="Q147:Z147">Q145+Q135</f>
        <v>-23019.87225</v>
      </c>
      <c r="R147" s="112">
        <f t="shared" si="410"/>
        <v>-23019.87225</v>
      </c>
      <c r="S147" s="112">
        <f t="shared" si="410"/>
        <v>111607.32429062501</v>
      </c>
      <c r="T147" s="112">
        <f t="shared" si="410"/>
        <v>111607.32429062501</v>
      </c>
      <c r="U147" s="112">
        <f t="shared" si="410"/>
        <v>111607.32429062501</v>
      </c>
      <c r="V147" s="112">
        <f t="shared" si="410"/>
        <v>111607.32429062501</v>
      </c>
      <c r="W147" s="112">
        <f t="shared" si="410"/>
        <v>111607.32429062501</v>
      </c>
      <c r="X147" s="112">
        <f t="shared" si="410"/>
        <v>111607.32429062501</v>
      </c>
      <c r="Y147" s="112">
        <f t="shared" si="410"/>
        <v>111607.32429062501</v>
      </c>
      <c r="Z147" s="112">
        <f t="shared" si="410"/>
        <v>111607.32429062501</v>
      </c>
      <c r="AA147" s="101"/>
      <c r="AC147" s="66" t="s">
        <v>53</v>
      </c>
      <c r="AD147" s="67"/>
      <c r="AE147" s="112">
        <f aca="true" t="shared" si="411" ref="AE147:AN147">AE145+AE135</f>
        <v>-23019.87225</v>
      </c>
      <c r="AF147" s="112">
        <f t="shared" si="411"/>
        <v>-23019.87225</v>
      </c>
      <c r="AG147" s="112">
        <f t="shared" si="411"/>
        <v>116193.59550624999</v>
      </c>
      <c r="AH147" s="112">
        <f t="shared" si="411"/>
        <v>116193.59550624999</v>
      </c>
      <c r="AI147" s="112">
        <f t="shared" si="411"/>
        <v>116193.59550624999</v>
      </c>
      <c r="AJ147" s="112">
        <f t="shared" si="411"/>
        <v>116193.59550624999</v>
      </c>
      <c r="AK147" s="112">
        <f t="shared" si="411"/>
        <v>116193.59550624999</v>
      </c>
      <c r="AL147" s="112">
        <f t="shared" si="411"/>
        <v>116193.59550624999</v>
      </c>
      <c r="AM147" s="112">
        <f t="shared" si="411"/>
        <v>116193.59550624999</v>
      </c>
      <c r="AN147" s="112">
        <f t="shared" si="411"/>
        <v>116193.59550624999</v>
      </c>
      <c r="AO147" s="101"/>
      <c r="AQ147" s="66" t="s">
        <v>53</v>
      </c>
      <c r="AR147" s="67"/>
      <c r="AS147" s="112">
        <f aca="true" t="shared" si="412" ref="AS147:BB147">AS145+AS135</f>
        <v>-23019.87225</v>
      </c>
      <c r="AT147" s="112">
        <f t="shared" si="412"/>
        <v>-23019.87225</v>
      </c>
      <c r="AU147" s="112">
        <f t="shared" si="412"/>
        <v>120779.86672187499</v>
      </c>
      <c r="AV147" s="112">
        <f t="shared" si="412"/>
        <v>120779.86672187499</v>
      </c>
      <c r="AW147" s="112">
        <f t="shared" si="412"/>
        <v>120779.86672187499</v>
      </c>
      <c r="AX147" s="112">
        <f t="shared" si="412"/>
        <v>120779.86672187499</v>
      </c>
      <c r="AY147" s="112">
        <f t="shared" si="412"/>
        <v>120779.86672187499</v>
      </c>
      <c r="AZ147" s="112">
        <f t="shared" si="412"/>
        <v>120779.86672187499</v>
      </c>
      <c r="BA147" s="112">
        <f t="shared" si="412"/>
        <v>120779.86672187499</v>
      </c>
      <c r="BB147" s="112">
        <f t="shared" si="412"/>
        <v>120779.86672187499</v>
      </c>
      <c r="BC147" s="101"/>
      <c r="BE147" s="66" t="s">
        <v>53</v>
      </c>
      <c r="BF147" s="67"/>
      <c r="BG147" s="112">
        <f aca="true" t="shared" si="413" ref="BG147:BP147">BG145+BG135</f>
        <v>-23019.87225</v>
      </c>
      <c r="BH147" s="112">
        <f t="shared" si="413"/>
        <v>-23019.87225</v>
      </c>
      <c r="BI147" s="112">
        <f t="shared" si="413"/>
        <v>125366.13793749997</v>
      </c>
      <c r="BJ147" s="112">
        <f t="shared" si="413"/>
        <v>125366.13793749997</v>
      </c>
      <c r="BK147" s="112">
        <f t="shared" si="413"/>
        <v>125366.13793749997</v>
      </c>
      <c r="BL147" s="112">
        <f t="shared" si="413"/>
        <v>125366.13793749997</v>
      </c>
      <c r="BM147" s="112">
        <f t="shared" si="413"/>
        <v>125366.13793749997</v>
      </c>
      <c r="BN147" s="112">
        <f t="shared" si="413"/>
        <v>125366.13793749997</v>
      </c>
      <c r="BO147" s="112">
        <f t="shared" si="413"/>
        <v>125366.13793749997</v>
      </c>
      <c r="BP147" s="112">
        <f t="shared" si="413"/>
        <v>125366.13793749997</v>
      </c>
      <c r="BQ147" s="101"/>
      <c r="BS147" s="66" t="s">
        <v>53</v>
      </c>
      <c r="BT147" s="67"/>
      <c r="BU147" s="112">
        <f aca="true" t="shared" si="414" ref="BU147:CD147">BU145+BU135</f>
        <v>-23019.87225</v>
      </c>
      <c r="BV147" s="112">
        <f t="shared" si="414"/>
        <v>-23019.87225</v>
      </c>
      <c r="BW147" s="112">
        <f t="shared" si="414"/>
        <v>129952.40915312494</v>
      </c>
      <c r="BX147" s="112">
        <f t="shared" si="414"/>
        <v>129952.40915312494</v>
      </c>
      <c r="BY147" s="112">
        <f t="shared" si="414"/>
        <v>129952.40915312494</v>
      </c>
      <c r="BZ147" s="112">
        <f t="shared" si="414"/>
        <v>129952.40915312494</v>
      </c>
      <c r="CA147" s="112">
        <f t="shared" si="414"/>
        <v>129952.40915312494</v>
      </c>
      <c r="CB147" s="112">
        <f t="shared" si="414"/>
        <v>129952.40915312494</v>
      </c>
      <c r="CC147" s="112">
        <f t="shared" si="414"/>
        <v>129952.40915312494</v>
      </c>
      <c r="CD147" s="112">
        <f t="shared" si="414"/>
        <v>129952.40915312494</v>
      </c>
      <c r="CE147" s="101"/>
      <c r="CG147" s="66" t="s">
        <v>53</v>
      </c>
      <c r="CH147" s="67"/>
      <c r="CI147" s="112">
        <f aca="true" t="shared" si="415" ref="CI147:CR147">CI145+CI135</f>
        <v>-23019.87225</v>
      </c>
      <c r="CJ147" s="112">
        <f t="shared" si="415"/>
        <v>-23019.87225</v>
      </c>
      <c r="CK147" s="112">
        <f t="shared" si="415"/>
        <v>134538.68036874998</v>
      </c>
      <c r="CL147" s="112">
        <f t="shared" si="415"/>
        <v>134538.68036874998</v>
      </c>
      <c r="CM147" s="112">
        <f t="shared" si="415"/>
        <v>134538.68036874998</v>
      </c>
      <c r="CN147" s="112">
        <f t="shared" si="415"/>
        <v>134538.68036874998</v>
      </c>
      <c r="CO147" s="112">
        <f t="shared" si="415"/>
        <v>134538.68036874998</v>
      </c>
      <c r="CP147" s="112">
        <f t="shared" si="415"/>
        <v>134538.68036874998</v>
      </c>
      <c r="CQ147" s="112">
        <f t="shared" si="415"/>
        <v>134538.68036874998</v>
      </c>
      <c r="CR147" s="112">
        <f t="shared" si="415"/>
        <v>134538.68036874998</v>
      </c>
      <c r="CS147" s="101"/>
      <c r="CU147" s="66" t="s">
        <v>53</v>
      </c>
      <c r="CV147" s="67"/>
      <c r="CW147" s="112">
        <f aca="true" t="shared" si="416" ref="CW147:DF147">CW145+CW135</f>
        <v>-23019.87225</v>
      </c>
      <c r="CX147" s="112">
        <f t="shared" si="416"/>
        <v>-23019.87225</v>
      </c>
      <c r="CY147" s="112">
        <f t="shared" si="416"/>
        <v>139124.951584375</v>
      </c>
      <c r="CZ147" s="112">
        <f t="shared" si="416"/>
        <v>139124.951584375</v>
      </c>
      <c r="DA147" s="112">
        <f t="shared" si="416"/>
        <v>139124.951584375</v>
      </c>
      <c r="DB147" s="112">
        <f t="shared" si="416"/>
        <v>139124.951584375</v>
      </c>
      <c r="DC147" s="112">
        <f t="shared" si="416"/>
        <v>139124.951584375</v>
      </c>
      <c r="DD147" s="112">
        <f t="shared" si="416"/>
        <v>139124.951584375</v>
      </c>
      <c r="DE147" s="112">
        <f t="shared" si="416"/>
        <v>139124.951584375</v>
      </c>
      <c r="DF147" s="112">
        <f t="shared" si="416"/>
        <v>139124.951584375</v>
      </c>
      <c r="DG147" s="101"/>
      <c r="DI147" s="66" t="s">
        <v>53</v>
      </c>
      <c r="DJ147" s="67"/>
      <c r="DK147" s="112">
        <f aca="true" t="shared" si="417" ref="DK147:DT147">DK145+DK135</f>
        <v>-23019.87225</v>
      </c>
      <c r="DL147" s="112">
        <f t="shared" si="417"/>
        <v>-23019.87225</v>
      </c>
      <c r="DM147" s="112">
        <f t="shared" si="417"/>
        <v>143711.22280000002</v>
      </c>
      <c r="DN147" s="112">
        <f t="shared" si="417"/>
        <v>143711.22280000002</v>
      </c>
      <c r="DO147" s="112">
        <f t="shared" si="417"/>
        <v>143711.22280000002</v>
      </c>
      <c r="DP147" s="112">
        <f t="shared" si="417"/>
        <v>143711.22280000002</v>
      </c>
      <c r="DQ147" s="112">
        <f t="shared" si="417"/>
        <v>143711.22280000002</v>
      </c>
      <c r="DR147" s="112">
        <f t="shared" si="417"/>
        <v>143711.22280000002</v>
      </c>
      <c r="DS147" s="112">
        <f t="shared" si="417"/>
        <v>143711.22280000002</v>
      </c>
      <c r="DT147" s="112">
        <f t="shared" si="417"/>
        <v>143711.22280000002</v>
      </c>
      <c r="DU147" s="101"/>
    </row>
    <row r="148" spans="1:125" ht="12.75">
      <c r="A148" s="66"/>
      <c r="B148" s="67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01"/>
      <c r="N148" s="37"/>
      <c r="O148" s="66"/>
      <c r="P148" s="67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01"/>
      <c r="AC148" s="66"/>
      <c r="AD148" s="67"/>
      <c r="AE148" s="112"/>
      <c r="AF148" s="112"/>
      <c r="AG148" s="112"/>
      <c r="AH148" s="112"/>
      <c r="AI148" s="112"/>
      <c r="AJ148" s="112"/>
      <c r="AK148" s="112"/>
      <c r="AL148" s="112"/>
      <c r="AM148" s="112"/>
      <c r="AN148" s="112"/>
      <c r="AO148" s="101"/>
      <c r="AQ148" s="66"/>
      <c r="AR148" s="67"/>
      <c r="AS148" s="112"/>
      <c r="AT148" s="112"/>
      <c r="AU148" s="112"/>
      <c r="AV148" s="112"/>
      <c r="AW148" s="112"/>
      <c r="AX148" s="112"/>
      <c r="AY148" s="112"/>
      <c r="AZ148" s="112"/>
      <c r="BA148" s="112"/>
      <c r="BB148" s="112"/>
      <c r="BC148" s="101"/>
      <c r="BE148" s="66"/>
      <c r="BF148" s="67"/>
      <c r="BG148" s="112"/>
      <c r="BH148" s="112"/>
      <c r="BI148" s="112"/>
      <c r="BJ148" s="112"/>
      <c r="BK148" s="112"/>
      <c r="BL148" s="112"/>
      <c r="BM148" s="112"/>
      <c r="BN148" s="112"/>
      <c r="BO148" s="112"/>
      <c r="BP148" s="112"/>
      <c r="BQ148" s="101"/>
      <c r="BS148" s="66"/>
      <c r="BT148" s="67"/>
      <c r="BU148" s="112"/>
      <c r="BV148" s="112"/>
      <c r="BW148" s="112"/>
      <c r="BX148" s="112"/>
      <c r="BY148" s="112"/>
      <c r="BZ148" s="112"/>
      <c r="CA148" s="112"/>
      <c r="CB148" s="112"/>
      <c r="CC148" s="112"/>
      <c r="CD148" s="112"/>
      <c r="CE148" s="101"/>
      <c r="CG148" s="66"/>
      <c r="CH148" s="67"/>
      <c r="CI148" s="112"/>
      <c r="CJ148" s="112"/>
      <c r="CK148" s="112"/>
      <c r="CL148" s="112"/>
      <c r="CM148" s="112"/>
      <c r="CN148" s="112"/>
      <c r="CO148" s="112"/>
      <c r="CP148" s="112"/>
      <c r="CQ148" s="112"/>
      <c r="CR148" s="112"/>
      <c r="CS148" s="101"/>
      <c r="CU148" s="66"/>
      <c r="CV148" s="67"/>
      <c r="CW148" s="112"/>
      <c r="CX148" s="112"/>
      <c r="CY148" s="112"/>
      <c r="CZ148" s="112"/>
      <c r="DA148" s="112"/>
      <c r="DB148" s="112"/>
      <c r="DC148" s="112"/>
      <c r="DD148" s="112"/>
      <c r="DE148" s="112"/>
      <c r="DF148" s="112"/>
      <c r="DG148" s="101"/>
      <c r="DI148" s="66"/>
      <c r="DJ148" s="67"/>
      <c r="DK148" s="112"/>
      <c r="DL148" s="112"/>
      <c r="DM148" s="112"/>
      <c r="DN148" s="112"/>
      <c r="DO148" s="112"/>
      <c r="DP148" s="112"/>
      <c r="DQ148" s="112"/>
      <c r="DR148" s="112"/>
      <c r="DS148" s="112"/>
      <c r="DT148" s="112"/>
      <c r="DU148" s="101"/>
    </row>
    <row r="149" spans="1:125" ht="12.75">
      <c r="A149" s="115" t="s">
        <v>54</v>
      </c>
      <c r="B149" s="114"/>
      <c r="C149">
        <v>0</v>
      </c>
      <c r="D149" s="108">
        <f aca="true" t="shared" si="418" ref="D149:L149">C149</f>
        <v>0</v>
      </c>
      <c r="E149" s="108">
        <f t="shared" si="418"/>
        <v>0</v>
      </c>
      <c r="F149" s="108">
        <f t="shared" si="418"/>
        <v>0</v>
      </c>
      <c r="G149" s="108">
        <f t="shared" si="418"/>
        <v>0</v>
      </c>
      <c r="H149" s="108">
        <f t="shared" si="418"/>
        <v>0</v>
      </c>
      <c r="I149" s="108">
        <f t="shared" si="418"/>
        <v>0</v>
      </c>
      <c r="J149" s="108">
        <f t="shared" si="418"/>
        <v>0</v>
      </c>
      <c r="K149" s="108">
        <f t="shared" si="418"/>
        <v>0</v>
      </c>
      <c r="L149" s="108">
        <f t="shared" si="418"/>
        <v>0</v>
      </c>
      <c r="M149" s="105"/>
      <c r="N149" s="37"/>
      <c r="O149" s="115" t="s">
        <v>54</v>
      </c>
      <c r="P149" s="114"/>
      <c r="Q149">
        <v>0</v>
      </c>
      <c r="R149" s="108">
        <f aca="true" t="shared" si="419" ref="R149:Z149">Q149</f>
        <v>0</v>
      </c>
      <c r="S149" s="108">
        <f t="shared" si="419"/>
        <v>0</v>
      </c>
      <c r="T149" s="108">
        <f t="shared" si="419"/>
        <v>0</v>
      </c>
      <c r="U149" s="108">
        <f t="shared" si="419"/>
        <v>0</v>
      </c>
      <c r="V149" s="108">
        <f t="shared" si="419"/>
        <v>0</v>
      </c>
      <c r="W149" s="108">
        <f t="shared" si="419"/>
        <v>0</v>
      </c>
      <c r="X149" s="108">
        <f t="shared" si="419"/>
        <v>0</v>
      </c>
      <c r="Y149" s="108">
        <f t="shared" si="419"/>
        <v>0</v>
      </c>
      <c r="Z149" s="108">
        <f t="shared" si="419"/>
        <v>0</v>
      </c>
      <c r="AA149" s="105"/>
      <c r="AC149" s="115" t="s">
        <v>54</v>
      </c>
      <c r="AD149" s="114"/>
      <c r="AE149">
        <v>0</v>
      </c>
      <c r="AF149" s="108">
        <f aca="true" t="shared" si="420" ref="AF149:AN149">AE149</f>
        <v>0</v>
      </c>
      <c r="AG149" s="108">
        <f t="shared" si="420"/>
        <v>0</v>
      </c>
      <c r="AH149" s="108">
        <f t="shared" si="420"/>
        <v>0</v>
      </c>
      <c r="AI149" s="108">
        <f t="shared" si="420"/>
        <v>0</v>
      </c>
      <c r="AJ149" s="108">
        <f t="shared" si="420"/>
        <v>0</v>
      </c>
      <c r="AK149" s="108">
        <f t="shared" si="420"/>
        <v>0</v>
      </c>
      <c r="AL149" s="108">
        <f t="shared" si="420"/>
        <v>0</v>
      </c>
      <c r="AM149" s="108">
        <f t="shared" si="420"/>
        <v>0</v>
      </c>
      <c r="AN149" s="108">
        <f t="shared" si="420"/>
        <v>0</v>
      </c>
      <c r="AO149" s="105"/>
      <c r="AQ149" s="115" t="s">
        <v>54</v>
      </c>
      <c r="AR149" s="114"/>
      <c r="AS149">
        <v>0</v>
      </c>
      <c r="AT149" s="108">
        <f aca="true" t="shared" si="421" ref="AT149:BB149">AS149</f>
        <v>0</v>
      </c>
      <c r="AU149" s="108">
        <f t="shared" si="421"/>
        <v>0</v>
      </c>
      <c r="AV149" s="108">
        <f t="shared" si="421"/>
        <v>0</v>
      </c>
      <c r="AW149" s="108">
        <f t="shared" si="421"/>
        <v>0</v>
      </c>
      <c r="AX149" s="108">
        <f t="shared" si="421"/>
        <v>0</v>
      </c>
      <c r="AY149" s="108">
        <f t="shared" si="421"/>
        <v>0</v>
      </c>
      <c r="AZ149" s="108">
        <f t="shared" si="421"/>
        <v>0</v>
      </c>
      <c r="BA149" s="108">
        <f t="shared" si="421"/>
        <v>0</v>
      </c>
      <c r="BB149" s="108">
        <f t="shared" si="421"/>
        <v>0</v>
      </c>
      <c r="BC149" s="105"/>
      <c r="BE149" s="115" t="s">
        <v>54</v>
      </c>
      <c r="BF149" s="114"/>
      <c r="BG149">
        <v>0</v>
      </c>
      <c r="BH149" s="108">
        <f aca="true" t="shared" si="422" ref="BH149:BP149">BG149</f>
        <v>0</v>
      </c>
      <c r="BI149" s="108">
        <f t="shared" si="422"/>
        <v>0</v>
      </c>
      <c r="BJ149" s="108">
        <f t="shared" si="422"/>
        <v>0</v>
      </c>
      <c r="BK149" s="108">
        <f t="shared" si="422"/>
        <v>0</v>
      </c>
      <c r="BL149" s="108">
        <f t="shared" si="422"/>
        <v>0</v>
      </c>
      <c r="BM149" s="108">
        <f t="shared" si="422"/>
        <v>0</v>
      </c>
      <c r="BN149" s="108">
        <f t="shared" si="422"/>
        <v>0</v>
      </c>
      <c r="BO149" s="108">
        <f t="shared" si="422"/>
        <v>0</v>
      </c>
      <c r="BP149" s="108">
        <f t="shared" si="422"/>
        <v>0</v>
      </c>
      <c r="BQ149" s="105"/>
      <c r="BS149" s="115" t="s">
        <v>54</v>
      </c>
      <c r="BT149" s="114"/>
      <c r="BU149">
        <v>0</v>
      </c>
      <c r="BV149" s="108">
        <f aca="true" t="shared" si="423" ref="BV149:CD149">BU149</f>
        <v>0</v>
      </c>
      <c r="BW149" s="108">
        <f t="shared" si="423"/>
        <v>0</v>
      </c>
      <c r="BX149" s="108">
        <f t="shared" si="423"/>
        <v>0</v>
      </c>
      <c r="BY149" s="108">
        <f t="shared" si="423"/>
        <v>0</v>
      </c>
      <c r="BZ149" s="108">
        <f t="shared" si="423"/>
        <v>0</v>
      </c>
      <c r="CA149" s="108">
        <f t="shared" si="423"/>
        <v>0</v>
      </c>
      <c r="CB149" s="108">
        <f t="shared" si="423"/>
        <v>0</v>
      </c>
      <c r="CC149" s="108">
        <f t="shared" si="423"/>
        <v>0</v>
      </c>
      <c r="CD149" s="108">
        <f t="shared" si="423"/>
        <v>0</v>
      </c>
      <c r="CE149" s="105"/>
      <c r="CG149" s="115" t="s">
        <v>54</v>
      </c>
      <c r="CH149" s="114"/>
      <c r="CI149">
        <v>0</v>
      </c>
      <c r="CJ149" s="108">
        <f aca="true" t="shared" si="424" ref="CJ149:CR149">CI149</f>
        <v>0</v>
      </c>
      <c r="CK149" s="108">
        <f t="shared" si="424"/>
        <v>0</v>
      </c>
      <c r="CL149" s="108">
        <f t="shared" si="424"/>
        <v>0</v>
      </c>
      <c r="CM149" s="108">
        <f t="shared" si="424"/>
        <v>0</v>
      </c>
      <c r="CN149" s="108">
        <f t="shared" si="424"/>
        <v>0</v>
      </c>
      <c r="CO149" s="108">
        <f t="shared" si="424"/>
        <v>0</v>
      </c>
      <c r="CP149" s="108">
        <f t="shared" si="424"/>
        <v>0</v>
      </c>
      <c r="CQ149" s="108">
        <f t="shared" si="424"/>
        <v>0</v>
      </c>
      <c r="CR149" s="108">
        <f t="shared" si="424"/>
        <v>0</v>
      </c>
      <c r="CS149" s="105"/>
      <c r="CU149" s="115" t="s">
        <v>54</v>
      </c>
      <c r="CV149" s="114"/>
      <c r="CW149">
        <v>0</v>
      </c>
      <c r="CX149" s="108">
        <f aca="true" t="shared" si="425" ref="CX149:DF149">CW149</f>
        <v>0</v>
      </c>
      <c r="CY149" s="108">
        <f t="shared" si="425"/>
        <v>0</v>
      </c>
      <c r="CZ149" s="108">
        <f t="shared" si="425"/>
        <v>0</v>
      </c>
      <c r="DA149" s="108">
        <f t="shared" si="425"/>
        <v>0</v>
      </c>
      <c r="DB149" s="108">
        <f t="shared" si="425"/>
        <v>0</v>
      </c>
      <c r="DC149" s="108">
        <f t="shared" si="425"/>
        <v>0</v>
      </c>
      <c r="DD149" s="108">
        <f t="shared" si="425"/>
        <v>0</v>
      </c>
      <c r="DE149" s="108">
        <f t="shared" si="425"/>
        <v>0</v>
      </c>
      <c r="DF149" s="108">
        <f t="shared" si="425"/>
        <v>0</v>
      </c>
      <c r="DG149" s="105"/>
      <c r="DI149" s="115" t="s">
        <v>54</v>
      </c>
      <c r="DJ149" s="114"/>
      <c r="DK149">
        <v>0</v>
      </c>
      <c r="DL149" s="108">
        <f aca="true" t="shared" si="426" ref="DL149:DT149">DK149</f>
        <v>0</v>
      </c>
      <c r="DM149" s="108">
        <f t="shared" si="426"/>
        <v>0</v>
      </c>
      <c r="DN149" s="108">
        <f t="shared" si="426"/>
        <v>0</v>
      </c>
      <c r="DO149" s="108">
        <f t="shared" si="426"/>
        <v>0</v>
      </c>
      <c r="DP149" s="108">
        <f t="shared" si="426"/>
        <v>0</v>
      </c>
      <c r="DQ149" s="108">
        <f t="shared" si="426"/>
        <v>0</v>
      </c>
      <c r="DR149" s="108">
        <f t="shared" si="426"/>
        <v>0</v>
      </c>
      <c r="DS149" s="108">
        <f t="shared" si="426"/>
        <v>0</v>
      </c>
      <c r="DT149" s="108">
        <f t="shared" si="426"/>
        <v>0</v>
      </c>
      <c r="DU149" s="105"/>
    </row>
    <row r="150" spans="1:125" ht="12.75">
      <c r="A150" s="66"/>
      <c r="B150" s="67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01"/>
      <c r="N150" s="37"/>
      <c r="O150" s="66"/>
      <c r="P150" s="67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  <c r="AA150" s="101"/>
      <c r="AC150" s="66"/>
      <c r="AD150" s="67"/>
      <c r="AE150" s="112"/>
      <c r="AF150" s="112"/>
      <c r="AG150" s="112"/>
      <c r="AH150" s="112"/>
      <c r="AI150" s="112"/>
      <c r="AJ150" s="112"/>
      <c r="AK150" s="112"/>
      <c r="AL150" s="112"/>
      <c r="AM150" s="112"/>
      <c r="AN150" s="112"/>
      <c r="AO150" s="101"/>
      <c r="AQ150" s="66"/>
      <c r="AR150" s="67"/>
      <c r="AS150" s="112"/>
      <c r="AT150" s="112"/>
      <c r="AU150" s="112"/>
      <c r="AV150" s="112"/>
      <c r="AW150" s="112"/>
      <c r="AX150" s="112"/>
      <c r="AY150" s="112"/>
      <c r="AZ150" s="112"/>
      <c r="BA150" s="112"/>
      <c r="BB150" s="112"/>
      <c r="BC150" s="101"/>
      <c r="BE150" s="66"/>
      <c r="BF150" s="67"/>
      <c r="BG150" s="112"/>
      <c r="BH150" s="112"/>
      <c r="BI150" s="112"/>
      <c r="BJ150" s="112"/>
      <c r="BK150" s="112"/>
      <c r="BL150" s="112"/>
      <c r="BM150" s="112"/>
      <c r="BN150" s="112"/>
      <c r="BO150" s="112"/>
      <c r="BP150" s="112"/>
      <c r="BQ150" s="101"/>
      <c r="BS150" s="66"/>
      <c r="BT150" s="67"/>
      <c r="BU150" s="112"/>
      <c r="BV150" s="112"/>
      <c r="BW150" s="112"/>
      <c r="BX150" s="112"/>
      <c r="BY150" s="112"/>
      <c r="BZ150" s="112"/>
      <c r="CA150" s="112"/>
      <c r="CB150" s="112"/>
      <c r="CC150" s="112"/>
      <c r="CD150" s="112"/>
      <c r="CE150" s="101"/>
      <c r="CG150" s="66"/>
      <c r="CH150" s="67"/>
      <c r="CI150" s="112"/>
      <c r="CJ150" s="112"/>
      <c r="CK150" s="112"/>
      <c r="CL150" s="112"/>
      <c r="CM150" s="112"/>
      <c r="CN150" s="112"/>
      <c r="CO150" s="112"/>
      <c r="CP150" s="112"/>
      <c r="CQ150" s="112"/>
      <c r="CR150" s="112"/>
      <c r="CS150" s="101"/>
      <c r="CU150" s="66"/>
      <c r="CV150" s="67"/>
      <c r="CW150" s="112"/>
      <c r="CX150" s="112"/>
      <c r="CY150" s="112"/>
      <c r="CZ150" s="112"/>
      <c r="DA150" s="112"/>
      <c r="DB150" s="112"/>
      <c r="DC150" s="112"/>
      <c r="DD150" s="112"/>
      <c r="DE150" s="112"/>
      <c r="DF150" s="112"/>
      <c r="DG150" s="101"/>
      <c r="DI150" s="66"/>
      <c r="DJ150" s="67"/>
      <c r="DK150" s="112"/>
      <c r="DL150" s="112"/>
      <c r="DM150" s="112"/>
      <c r="DN150" s="112"/>
      <c r="DO150" s="112"/>
      <c r="DP150" s="112"/>
      <c r="DQ150" s="112"/>
      <c r="DR150" s="112"/>
      <c r="DS150" s="112"/>
      <c r="DT150" s="112"/>
      <c r="DU150" s="101"/>
    </row>
    <row r="151" spans="1:125" ht="12.75">
      <c r="A151" s="66" t="s">
        <v>55</v>
      </c>
      <c r="B151" s="67"/>
      <c r="C151" s="112">
        <f aca="true" t="shared" si="427" ref="C151:L151">C147-C149</f>
        <v>-23019.87225</v>
      </c>
      <c r="D151" s="112">
        <f t="shared" si="427"/>
        <v>-23019.87225</v>
      </c>
      <c r="E151" s="112">
        <f t="shared" si="427"/>
        <v>107021.053075</v>
      </c>
      <c r="F151" s="112">
        <f t="shared" si="427"/>
        <v>107021.053075</v>
      </c>
      <c r="G151" s="112">
        <f t="shared" si="427"/>
        <v>107021.053075</v>
      </c>
      <c r="H151" s="112">
        <f t="shared" si="427"/>
        <v>107021.053075</v>
      </c>
      <c r="I151" s="112">
        <f t="shared" si="427"/>
        <v>107021.053075</v>
      </c>
      <c r="J151" s="112">
        <f t="shared" si="427"/>
        <v>107021.053075</v>
      </c>
      <c r="K151" s="112">
        <f t="shared" si="427"/>
        <v>107021.053075</v>
      </c>
      <c r="L151" s="112">
        <f t="shared" si="427"/>
        <v>107021.053075</v>
      </c>
      <c r="M151" s="101"/>
      <c r="N151" s="37"/>
      <c r="O151" s="66" t="s">
        <v>55</v>
      </c>
      <c r="P151" s="67"/>
      <c r="Q151" s="112">
        <f aca="true" t="shared" si="428" ref="Q151:Z151">Q147-Q149</f>
        <v>-23019.87225</v>
      </c>
      <c r="R151" s="112">
        <f t="shared" si="428"/>
        <v>-23019.87225</v>
      </c>
      <c r="S151" s="112">
        <f t="shared" si="428"/>
        <v>111607.32429062501</v>
      </c>
      <c r="T151" s="112">
        <f t="shared" si="428"/>
        <v>111607.32429062501</v>
      </c>
      <c r="U151" s="112">
        <f t="shared" si="428"/>
        <v>111607.32429062501</v>
      </c>
      <c r="V151" s="112">
        <f t="shared" si="428"/>
        <v>111607.32429062501</v>
      </c>
      <c r="W151" s="112">
        <f t="shared" si="428"/>
        <v>111607.32429062501</v>
      </c>
      <c r="X151" s="112">
        <f t="shared" si="428"/>
        <v>111607.32429062501</v>
      </c>
      <c r="Y151" s="112">
        <f t="shared" si="428"/>
        <v>111607.32429062501</v>
      </c>
      <c r="Z151" s="112">
        <f t="shared" si="428"/>
        <v>111607.32429062501</v>
      </c>
      <c r="AA151" s="101"/>
      <c r="AC151" s="66" t="s">
        <v>55</v>
      </c>
      <c r="AD151" s="67"/>
      <c r="AE151" s="112">
        <f aca="true" t="shared" si="429" ref="AE151:AN151">AE147-AE149</f>
        <v>-23019.87225</v>
      </c>
      <c r="AF151" s="112">
        <f t="shared" si="429"/>
        <v>-23019.87225</v>
      </c>
      <c r="AG151" s="112">
        <f t="shared" si="429"/>
        <v>116193.59550624999</v>
      </c>
      <c r="AH151" s="112">
        <f t="shared" si="429"/>
        <v>116193.59550624999</v>
      </c>
      <c r="AI151" s="112">
        <f t="shared" si="429"/>
        <v>116193.59550624999</v>
      </c>
      <c r="AJ151" s="112">
        <f t="shared" si="429"/>
        <v>116193.59550624999</v>
      </c>
      <c r="AK151" s="112">
        <f t="shared" si="429"/>
        <v>116193.59550624999</v>
      </c>
      <c r="AL151" s="112">
        <f t="shared" si="429"/>
        <v>116193.59550624999</v>
      </c>
      <c r="AM151" s="112">
        <f t="shared" si="429"/>
        <v>116193.59550624999</v>
      </c>
      <c r="AN151" s="112">
        <f t="shared" si="429"/>
        <v>116193.59550624999</v>
      </c>
      <c r="AO151" s="101"/>
      <c r="AQ151" s="66" t="s">
        <v>55</v>
      </c>
      <c r="AR151" s="67"/>
      <c r="AS151" s="112">
        <f aca="true" t="shared" si="430" ref="AS151:BB151">AS147-AS149</f>
        <v>-23019.87225</v>
      </c>
      <c r="AT151" s="112">
        <f t="shared" si="430"/>
        <v>-23019.87225</v>
      </c>
      <c r="AU151" s="112">
        <f t="shared" si="430"/>
        <v>120779.86672187499</v>
      </c>
      <c r="AV151" s="112">
        <f t="shared" si="430"/>
        <v>120779.86672187499</v>
      </c>
      <c r="AW151" s="112">
        <f t="shared" si="430"/>
        <v>120779.86672187499</v>
      </c>
      <c r="AX151" s="112">
        <f t="shared" si="430"/>
        <v>120779.86672187499</v>
      </c>
      <c r="AY151" s="112">
        <f t="shared" si="430"/>
        <v>120779.86672187499</v>
      </c>
      <c r="AZ151" s="112">
        <f t="shared" si="430"/>
        <v>120779.86672187499</v>
      </c>
      <c r="BA151" s="112">
        <f t="shared" si="430"/>
        <v>120779.86672187499</v>
      </c>
      <c r="BB151" s="112">
        <f t="shared" si="430"/>
        <v>120779.86672187499</v>
      </c>
      <c r="BC151" s="101"/>
      <c r="BE151" s="66" t="s">
        <v>55</v>
      </c>
      <c r="BF151" s="67"/>
      <c r="BG151" s="112">
        <f aca="true" t="shared" si="431" ref="BG151:BP151">BG147-BG149</f>
        <v>-23019.87225</v>
      </c>
      <c r="BH151" s="112">
        <f t="shared" si="431"/>
        <v>-23019.87225</v>
      </c>
      <c r="BI151" s="112">
        <f t="shared" si="431"/>
        <v>125366.13793749997</v>
      </c>
      <c r="BJ151" s="112">
        <f t="shared" si="431"/>
        <v>125366.13793749997</v>
      </c>
      <c r="BK151" s="112">
        <f t="shared" si="431"/>
        <v>125366.13793749997</v>
      </c>
      <c r="BL151" s="112">
        <f t="shared" si="431"/>
        <v>125366.13793749997</v>
      </c>
      <c r="BM151" s="112">
        <f t="shared" si="431"/>
        <v>125366.13793749997</v>
      </c>
      <c r="BN151" s="112">
        <f t="shared" si="431"/>
        <v>125366.13793749997</v>
      </c>
      <c r="BO151" s="112">
        <f t="shared" si="431"/>
        <v>125366.13793749997</v>
      </c>
      <c r="BP151" s="112">
        <f t="shared" si="431"/>
        <v>125366.13793749997</v>
      </c>
      <c r="BQ151" s="101"/>
      <c r="BS151" s="66" t="s">
        <v>55</v>
      </c>
      <c r="BT151" s="67"/>
      <c r="BU151" s="112">
        <f aca="true" t="shared" si="432" ref="BU151:CD151">BU147-BU149</f>
        <v>-23019.87225</v>
      </c>
      <c r="BV151" s="112">
        <f t="shared" si="432"/>
        <v>-23019.87225</v>
      </c>
      <c r="BW151" s="112">
        <f t="shared" si="432"/>
        <v>129952.40915312494</v>
      </c>
      <c r="BX151" s="112">
        <f t="shared" si="432"/>
        <v>129952.40915312494</v>
      </c>
      <c r="BY151" s="112">
        <f t="shared" si="432"/>
        <v>129952.40915312494</v>
      </c>
      <c r="BZ151" s="112">
        <f t="shared" si="432"/>
        <v>129952.40915312494</v>
      </c>
      <c r="CA151" s="112">
        <f t="shared" si="432"/>
        <v>129952.40915312494</v>
      </c>
      <c r="CB151" s="112">
        <f t="shared" si="432"/>
        <v>129952.40915312494</v>
      </c>
      <c r="CC151" s="112">
        <f t="shared" si="432"/>
        <v>129952.40915312494</v>
      </c>
      <c r="CD151" s="112">
        <f t="shared" si="432"/>
        <v>129952.40915312494</v>
      </c>
      <c r="CE151" s="101"/>
      <c r="CG151" s="66" t="s">
        <v>55</v>
      </c>
      <c r="CH151" s="67"/>
      <c r="CI151" s="112">
        <f aca="true" t="shared" si="433" ref="CI151:CR151">CI147-CI149</f>
        <v>-23019.87225</v>
      </c>
      <c r="CJ151" s="112">
        <f t="shared" si="433"/>
        <v>-23019.87225</v>
      </c>
      <c r="CK151" s="112">
        <f t="shared" si="433"/>
        <v>134538.68036874998</v>
      </c>
      <c r="CL151" s="112">
        <f t="shared" si="433"/>
        <v>134538.68036874998</v>
      </c>
      <c r="CM151" s="112">
        <f t="shared" si="433"/>
        <v>134538.68036874998</v>
      </c>
      <c r="CN151" s="112">
        <f t="shared" si="433"/>
        <v>134538.68036874998</v>
      </c>
      <c r="CO151" s="112">
        <f t="shared" si="433"/>
        <v>134538.68036874998</v>
      </c>
      <c r="CP151" s="112">
        <f t="shared" si="433"/>
        <v>134538.68036874998</v>
      </c>
      <c r="CQ151" s="112">
        <f t="shared" si="433"/>
        <v>134538.68036874998</v>
      </c>
      <c r="CR151" s="112">
        <f t="shared" si="433"/>
        <v>134538.68036874998</v>
      </c>
      <c r="CS151" s="101"/>
      <c r="CU151" s="66" t="s">
        <v>55</v>
      </c>
      <c r="CV151" s="67"/>
      <c r="CW151" s="112">
        <f aca="true" t="shared" si="434" ref="CW151:DF151">CW147-CW149</f>
        <v>-23019.87225</v>
      </c>
      <c r="CX151" s="112">
        <f t="shared" si="434"/>
        <v>-23019.87225</v>
      </c>
      <c r="CY151" s="112">
        <f t="shared" si="434"/>
        <v>139124.951584375</v>
      </c>
      <c r="CZ151" s="112">
        <f t="shared" si="434"/>
        <v>139124.951584375</v>
      </c>
      <c r="DA151" s="112">
        <f t="shared" si="434"/>
        <v>139124.951584375</v>
      </c>
      <c r="DB151" s="112">
        <f t="shared" si="434"/>
        <v>139124.951584375</v>
      </c>
      <c r="DC151" s="112">
        <f t="shared" si="434"/>
        <v>139124.951584375</v>
      </c>
      <c r="DD151" s="112">
        <f t="shared" si="434"/>
        <v>139124.951584375</v>
      </c>
      <c r="DE151" s="112">
        <f t="shared" si="434"/>
        <v>139124.951584375</v>
      </c>
      <c r="DF151" s="112">
        <f t="shared" si="434"/>
        <v>139124.951584375</v>
      </c>
      <c r="DG151" s="101"/>
      <c r="DI151" s="66" t="s">
        <v>55</v>
      </c>
      <c r="DJ151" s="67"/>
      <c r="DK151" s="112">
        <f aca="true" t="shared" si="435" ref="DK151:DT151">DK147-DK149</f>
        <v>-23019.87225</v>
      </c>
      <c r="DL151" s="112">
        <f t="shared" si="435"/>
        <v>-23019.87225</v>
      </c>
      <c r="DM151" s="112">
        <f t="shared" si="435"/>
        <v>143711.22280000002</v>
      </c>
      <c r="DN151" s="112">
        <f t="shared" si="435"/>
        <v>143711.22280000002</v>
      </c>
      <c r="DO151" s="112">
        <f t="shared" si="435"/>
        <v>143711.22280000002</v>
      </c>
      <c r="DP151" s="112">
        <f t="shared" si="435"/>
        <v>143711.22280000002</v>
      </c>
      <c r="DQ151" s="112">
        <f t="shared" si="435"/>
        <v>143711.22280000002</v>
      </c>
      <c r="DR151" s="112">
        <f t="shared" si="435"/>
        <v>143711.22280000002</v>
      </c>
      <c r="DS151" s="112">
        <f t="shared" si="435"/>
        <v>143711.22280000002</v>
      </c>
      <c r="DT151" s="112">
        <f t="shared" si="435"/>
        <v>143711.22280000002</v>
      </c>
      <c r="DU151" s="101"/>
    </row>
    <row r="152" spans="1:125" ht="12.75">
      <c r="A152" s="63"/>
      <c r="B152" s="11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118"/>
      <c r="N152" s="37"/>
      <c r="O152" s="63"/>
      <c r="P152" s="11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118"/>
      <c r="AC152" s="63"/>
      <c r="AD152" s="11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118"/>
      <c r="AQ152" s="63"/>
      <c r="AR152" s="11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118"/>
      <c r="BE152" s="63"/>
      <c r="BF152" s="11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118"/>
      <c r="BS152" s="63"/>
      <c r="BT152" s="11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118"/>
      <c r="CG152" s="63"/>
      <c r="CH152" s="11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118"/>
      <c r="CU152" s="63"/>
      <c r="CV152" s="11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118"/>
      <c r="DI152" s="63"/>
      <c r="DJ152" s="117"/>
      <c r="DK152" s="37"/>
      <c r="DL152" s="37"/>
      <c r="DM152" s="37"/>
      <c r="DN152" s="37"/>
      <c r="DO152" s="37"/>
      <c r="DP152" s="37"/>
      <c r="DQ152" s="37"/>
      <c r="DR152" s="37"/>
      <c r="DS152" s="37"/>
      <c r="DT152" s="37"/>
      <c r="DU152" s="118"/>
    </row>
    <row r="153" spans="1:125" ht="12.75">
      <c r="A153" s="119" t="s">
        <v>56</v>
      </c>
      <c r="B153" s="120">
        <f>IRR(C156:L156)</f>
        <v>-0.08603516610790422</v>
      </c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37"/>
      <c r="N153" s="37"/>
      <c r="O153" s="119" t="s">
        <v>56</v>
      </c>
      <c r="P153" s="120">
        <f>IRR(Q156:Z156)</f>
        <v>-0.07954780891840939</v>
      </c>
      <c r="Q153" s="119"/>
      <c r="R153" s="121"/>
      <c r="S153" s="121"/>
      <c r="T153" s="121"/>
      <c r="U153" s="121"/>
      <c r="V153" s="121"/>
      <c r="W153" s="121"/>
      <c r="X153" s="121"/>
      <c r="Y153" s="121"/>
      <c r="Z153" s="121"/>
      <c r="AA153" s="37"/>
      <c r="AC153" s="119" t="s">
        <v>56</v>
      </c>
      <c r="AD153" s="120">
        <f>IRR(AE156:AN156)</f>
        <v>-0.0732404969224566</v>
      </c>
      <c r="AE153" s="119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37"/>
      <c r="AQ153" s="119" t="s">
        <v>56</v>
      </c>
      <c r="AR153" s="120">
        <f>IRR(AS156:BB156)</f>
        <v>-0.06710061716222168</v>
      </c>
      <c r="AS153" s="119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37"/>
      <c r="BE153" s="119" t="s">
        <v>56</v>
      </c>
      <c r="BF153" s="120">
        <f>IRR(BG156:BP156)</f>
        <v>-0.06111688619275771</v>
      </c>
      <c r="BG153" s="119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37"/>
      <c r="BS153" s="119" t="s">
        <v>56</v>
      </c>
      <c r="BT153" s="120">
        <f>IRR(BU156:CD156)</f>
        <v>-0.05527916673947788</v>
      </c>
      <c r="BU153" s="119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37"/>
      <c r="CG153" s="119" t="s">
        <v>56</v>
      </c>
      <c r="CH153" s="120">
        <f>IRR(CI156:CR156)</f>
        <v>-0.04957831516989528</v>
      </c>
      <c r="CI153" s="119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37"/>
      <c r="CU153" s="119" t="s">
        <v>56</v>
      </c>
      <c r="CV153" s="120">
        <f>IRR(CW156:DF156)</f>
        <v>-0.04400605373465043</v>
      </c>
      <c r="CW153" s="119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37"/>
      <c r="DI153" s="119" t="s">
        <v>56</v>
      </c>
      <c r="DJ153" s="120">
        <f>IRR(DK156:DT156)</f>
        <v>-0.038554862877463264</v>
      </c>
      <c r="DK153" s="119"/>
      <c r="DL153" s="121"/>
      <c r="DM153" s="121"/>
      <c r="DN153" s="121"/>
      <c r="DO153" s="121"/>
      <c r="DP153" s="121"/>
      <c r="DQ153" s="121"/>
      <c r="DR153" s="121"/>
      <c r="DS153" s="121"/>
      <c r="DT153" s="121"/>
      <c r="DU153" s="37"/>
    </row>
    <row r="154" spans="2:125" ht="12.75">
      <c r="B154" s="122" t="s">
        <v>57</v>
      </c>
      <c r="C154" s="123">
        <v>1386072</v>
      </c>
      <c r="D154" s="124"/>
      <c r="E154" s="124"/>
      <c r="F154" s="124"/>
      <c r="G154" s="124"/>
      <c r="H154" s="124"/>
      <c r="I154" s="124"/>
      <c r="J154" s="124"/>
      <c r="K154" s="125"/>
      <c r="L154" s="124"/>
      <c r="M154" s="126"/>
      <c r="N154" s="37"/>
      <c r="P154" s="122" t="s">
        <v>57</v>
      </c>
      <c r="Q154" s="123">
        <v>1386072</v>
      </c>
      <c r="R154" s="124"/>
      <c r="S154" s="124"/>
      <c r="T154" s="124"/>
      <c r="U154" s="124"/>
      <c r="V154" s="124"/>
      <c r="W154" s="124"/>
      <c r="X154" s="124"/>
      <c r="Y154" s="125"/>
      <c r="Z154" s="124"/>
      <c r="AA154" s="126"/>
      <c r="AD154" s="122" t="s">
        <v>57</v>
      </c>
      <c r="AE154" s="123">
        <v>1386072</v>
      </c>
      <c r="AF154" s="124"/>
      <c r="AG154" s="124"/>
      <c r="AH154" s="124"/>
      <c r="AI154" s="124"/>
      <c r="AJ154" s="124"/>
      <c r="AK154" s="124"/>
      <c r="AL154" s="124"/>
      <c r="AM154" s="125"/>
      <c r="AN154" s="124"/>
      <c r="AO154" s="126"/>
      <c r="AR154" s="122" t="s">
        <v>57</v>
      </c>
      <c r="AS154" s="123">
        <v>1386072</v>
      </c>
      <c r="AT154" s="124"/>
      <c r="AU154" s="124"/>
      <c r="AV154" s="124"/>
      <c r="AW154" s="124"/>
      <c r="AX154" s="124"/>
      <c r="AY154" s="124"/>
      <c r="AZ154" s="124"/>
      <c r="BA154" s="125"/>
      <c r="BB154" s="124"/>
      <c r="BC154" s="126"/>
      <c r="BF154" s="122" t="s">
        <v>57</v>
      </c>
      <c r="BG154" s="123">
        <v>1386072</v>
      </c>
      <c r="BH154" s="124"/>
      <c r="BI154" s="124"/>
      <c r="BJ154" s="124"/>
      <c r="BK154" s="124"/>
      <c r="BL154" s="124"/>
      <c r="BM154" s="124"/>
      <c r="BN154" s="124"/>
      <c r="BO154" s="125"/>
      <c r="BP154" s="124"/>
      <c r="BQ154" s="126"/>
      <c r="BT154" s="122" t="s">
        <v>57</v>
      </c>
      <c r="BU154" s="123">
        <v>1386072</v>
      </c>
      <c r="BV154" s="124"/>
      <c r="BW154" s="124"/>
      <c r="BX154" s="124"/>
      <c r="BY154" s="124"/>
      <c r="BZ154" s="124"/>
      <c r="CA154" s="124"/>
      <c r="CB154" s="124"/>
      <c r="CC154" s="125"/>
      <c r="CD154" s="124"/>
      <c r="CE154" s="126"/>
      <c r="CH154" s="122" t="s">
        <v>57</v>
      </c>
      <c r="CI154" s="123">
        <v>1386072</v>
      </c>
      <c r="CJ154" s="124"/>
      <c r="CK154" s="124"/>
      <c r="CL154" s="124"/>
      <c r="CM154" s="124"/>
      <c r="CN154" s="124"/>
      <c r="CO154" s="124"/>
      <c r="CP154" s="124"/>
      <c r="CQ154" s="125"/>
      <c r="CR154" s="124"/>
      <c r="CS154" s="126"/>
      <c r="CV154" s="122" t="s">
        <v>57</v>
      </c>
      <c r="CW154" s="123">
        <v>1386072</v>
      </c>
      <c r="CX154" s="124"/>
      <c r="CY154" s="124"/>
      <c r="CZ154" s="124"/>
      <c r="DA154" s="124"/>
      <c r="DB154" s="124"/>
      <c r="DC154" s="124"/>
      <c r="DD154" s="124"/>
      <c r="DE154" s="125"/>
      <c r="DF154" s="124"/>
      <c r="DG154" s="126"/>
      <c r="DJ154" s="122" t="s">
        <v>57</v>
      </c>
      <c r="DK154" s="123">
        <v>1386072</v>
      </c>
      <c r="DL154" s="124"/>
      <c r="DM154" s="124"/>
      <c r="DN154" s="124"/>
      <c r="DO154" s="124"/>
      <c r="DP154" s="124"/>
      <c r="DQ154" s="124"/>
      <c r="DR154" s="124"/>
      <c r="DS154" s="125"/>
      <c r="DT154" s="124"/>
      <c r="DU154" s="126"/>
    </row>
    <row r="155" spans="2:125" ht="12.75">
      <c r="B155" s="127" t="s">
        <v>58</v>
      </c>
      <c r="C155" s="128">
        <f aca="true" t="shared" si="436" ref="C155:L155">C151</f>
        <v>-23019.87225</v>
      </c>
      <c r="D155" s="129">
        <f t="shared" si="436"/>
        <v>-23019.87225</v>
      </c>
      <c r="E155" s="129">
        <f t="shared" si="436"/>
        <v>107021.053075</v>
      </c>
      <c r="F155" s="129">
        <f t="shared" si="436"/>
        <v>107021.053075</v>
      </c>
      <c r="G155" s="129">
        <f t="shared" si="436"/>
        <v>107021.053075</v>
      </c>
      <c r="H155" s="129">
        <f t="shared" si="436"/>
        <v>107021.053075</v>
      </c>
      <c r="I155" s="129">
        <f t="shared" si="436"/>
        <v>107021.053075</v>
      </c>
      <c r="J155" s="129">
        <f t="shared" si="436"/>
        <v>107021.053075</v>
      </c>
      <c r="K155" s="129">
        <f t="shared" si="436"/>
        <v>107021.053075</v>
      </c>
      <c r="L155" s="129">
        <f t="shared" si="436"/>
        <v>107021.053075</v>
      </c>
      <c r="M155" s="126"/>
      <c r="N155" s="37"/>
      <c r="P155" s="127" t="s">
        <v>58</v>
      </c>
      <c r="Q155" s="128">
        <f aca="true" t="shared" si="437" ref="Q155:Z155">Q151</f>
        <v>-23019.87225</v>
      </c>
      <c r="R155" s="129">
        <f t="shared" si="437"/>
        <v>-23019.87225</v>
      </c>
      <c r="S155" s="129">
        <f t="shared" si="437"/>
        <v>111607.32429062501</v>
      </c>
      <c r="T155" s="129">
        <f t="shared" si="437"/>
        <v>111607.32429062501</v>
      </c>
      <c r="U155" s="129">
        <f t="shared" si="437"/>
        <v>111607.32429062501</v>
      </c>
      <c r="V155" s="129">
        <f t="shared" si="437"/>
        <v>111607.32429062501</v>
      </c>
      <c r="W155" s="129">
        <f t="shared" si="437"/>
        <v>111607.32429062501</v>
      </c>
      <c r="X155" s="129">
        <f t="shared" si="437"/>
        <v>111607.32429062501</v>
      </c>
      <c r="Y155" s="129">
        <f t="shared" si="437"/>
        <v>111607.32429062501</v>
      </c>
      <c r="Z155" s="129">
        <f t="shared" si="437"/>
        <v>111607.32429062501</v>
      </c>
      <c r="AA155" s="126"/>
      <c r="AD155" s="127" t="s">
        <v>58</v>
      </c>
      <c r="AE155" s="128">
        <f aca="true" t="shared" si="438" ref="AE155:AN155">AE151</f>
        <v>-23019.87225</v>
      </c>
      <c r="AF155" s="129">
        <f t="shared" si="438"/>
        <v>-23019.87225</v>
      </c>
      <c r="AG155" s="129">
        <f t="shared" si="438"/>
        <v>116193.59550624999</v>
      </c>
      <c r="AH155" s="129">
        <f t="shared" si="438"/>
        <v>116193.59550624999</v>
      </c>
      <c r="AI155" s="129">
        <f t="shared" si="438"/>
        <v>116193.59550624999</v>
      </c>
      <c r="AJ155" s="129">
        <f t="shared" si="438"/>
        <v>116193.59550624999</v>
      </c>
      <c r="AK155" s="129">
        <f t="shared" si="438"/>
        <v>116193.59550624999</v>
      </c>
      <c r="AL155" s="129">
        <f t="shared" si="438"/>
        <v>116193.59550624999</v>
      </c>
      <c r="AM155" s="129">
        <f t="shared" si="438"/>
        <v>116193.59550624999</v>
      </c>
      <c r="AN155" s="129">
        <f t="shared" si="438"/>
        <v>116193.59550624999</v>
      </c>
      <c r="AO155" s="126"/>
      <c r="AR155" s="127" t="s">
        <v>58</v>
      </c>
      <c r="AS155" s="128">
        <f aca="true" t="shared" si="439" ref="AS155:BB155">AS151</f>
        <v>-23019.87225</v>
      </c>
      <c r="AT155" s="129">
        <f t="shared" si="439"/>
        <v>-23019.87225</v>
      </c>
      <c r="AU155" s="129">
        <f t="shared" si="439"/>
        <v>120779.86672187499</v>
      </c>
      <c r="AV155" s="129">
        <f t="shared" si="439"/>
        <v>120779.86672187499</v>
      </c>
      <c r="AW155" s="129">
        <f t="shared" si="439"/>
        <v>120779.86672187499</v>
      </c>
      <c r="AX155" s="129">
        <f t="shared" si="439"/>
        <v>120779.86672187499</v>
      </c>
      <c r="AY155" s="129">
        <f t="shared" si="439"/>
        <v>120779.86672187499</v>
      </c>
      <c r="AZ155" s="129">
        <f t="shared" si="439"/>
        <v>120779.86672187499</v>
      </c>
      <c r="BA155" s="129">
        <f t="shared" si="439"/>
        <v>120779.86672187499</v>
      </c>
      <c r="BB155" s="129">
        <f t="shared" si="439"/>
        <v>120779.86672187499</v>
      </c>
      <c r="BC155" s="126"/>
      <c r="BF155" s="127" t="s">
        <v>58</v>
      </c>
      <c r="BG155" s="128">
        <f aca="true" t="shared" si="440" ref="BG155:BP155">BG151</f>
        <v>-23019.87225</v>
      </c>
      <c r="BH155" s="129">
        <f t="shared" si="440"/>
        <v>-23019.87225</v>
      </c>
      <c r="BI155" s="129">
        <f t="shared" si="440"/>
        <v>125366.13793749997</v>
      </c>
      <c r="BJ155" s="129">
        <f t="shared" si="440"/>
        <v>125366.13793749997</v>
      </c>
      <c r="BK155" s="129">
        <f t="shared" si="440"/>
        <v>125366.13793749997</v>
      </c>
      <c r="BL155" s="129">
        <f t="shared" si="440"/>
        <v>125366.13793749997</v>
      </c>
      <c r="BM155" s="129">
        <f t="shared" si="440"/>
        <v>125366.13793749997</v>
      </c>
      <c r="BN155" s="129">
        <f t="shared" si="440"/>
        <v>125366.13793749997</v>
      </c>
      <c r="BO155" s="129">
        <f t="shared" si="440"/>
        <v>125366.13793749997</v>
      </c>
      <c r="BP155" s="129">
        <f t="shared" si="440"/>
        <v>125366.13793749997</v>
      </c>
      <c r="BQ155" s="126"/>
      <c r="BT155" s="127" t="s">
        <v>58</v>
      </c>
      <c r="BU155" s="128">
        <f aca="true" t="shared" si="441" ref="BU155:CD155">BU151</f>
        <v>-23019.87225</v>
      </c>
      <c r="BV155" s="129">
        <f t="shared" si="441"/>
        <v>-23019.87225</v>
      </c>
      <c r="BW155" s="129">
        <f t="shared" si="441"/>
        <v>129952.40915312494</v>
      </c>
      <c r="BX155" s="129">
        <f t="shared" si="441"/>
        <v>129952.40915312494</v>
      </c>
      <c r="BY155" s="129">
        <f t="shared" si="441"/>
        <v>129952.40915312494</v>
      </c>
      <c r="BZ155" s="129">
        <f t="shared" si="441"/>
        <v>129952.40915312494</v>
      </c>
      <c r="CA155" s="129">
        <f t="shared" si="441"/>
        <v>129952.40915312494</v>
      </c>
      <c r="CB155" s="129">
        <f t="shared" si="441"/>
        <v>129952.40915312494</v>
      </c>
      <c r="CC155" s="129">
        <f t="shared" si="441"/>
        <v>129952.40915312494</v>
      </c>
      <c r="CD155" s="129">
        <f t="shared" si="441"/>
        <v>129952.40915312494</v>
      </c>
      <c r="CE155" s="126"/>
      <c r="CH155" s="127" t="s">
        <v>58</v>
      </c>
      <c r="CI155" s="128">
        <f aca="true" t="shared" si="442" ref="CI155:CR155">CI151</f>
        <v>-23019.87225</v>
      </c>
      <c r="CJ155" s="129">
        <f t="shared" si="442"/>
        <v>-23019.87225</v>
      </c>
      <c r="CK155" s="129">
        <f t="shared" si="442"/>
        <v>134538.68036874998</v>
      </c>
      <c r="CL155" s="129">
        <f t="shared" si="442"/>
        <v>134538.68036874998</v>
      </c>
      <c r="CM155" s="129">
        <f t="shared" si="442"/>
        <v>134538.68036874998</v>
      </c>
      <c r="CN155" s="129">
        <f t="shared" si="442"/>
        <v>134538.68036874998</v>
      </c>
      <c r="CO155" s="129">
        <f t="shared" si="442"/>
        <v>134538.68036874998</v>
      </c>
      <c r="CP155" s="129">
        <f t="shared" si="442"/>
        <v>134538.68036874998</v>
      </c>
      <c r="CQ155" s="129">
        <f t="shared" si="442"/>
        <v>134538.68036874998</v>
      </c>
      <c r="CR155" s="129">
        <f t="shared" si="442"/>
        <v>134538.68036874998</v>
      </c>
      <c r="CS155" s="126"/>
      <c r="CV155" s="127" t="s">
        <v>58</v>
      </c>
      <c r="CW155" s="128">
        <f aca="true" t="shared" si="443" ref="CW155:DF155">CW151</f>
        <v>-23019.87225</v>
      </c>
      <c r="CX155" s="129">
        <f t="shared" si="443"/>
        <v>-23019.87225</v>
      </c>
      <c r="CY155" s="129">
        <f t="shared" si="443"/>
        <v>139124.951584375</v>
      </c>
      <c r="CZ155" s="129">
        <f t="shared" si="443"/>
        <v>139124.951584375</v>
      </c>
      <c r="DA155" s="129">
        <f t="shared" si="443"/>
        <v>139124.951584375</v>
      </c>
      <c r="DB155" s="129">
        <f t="shared" si="443"/>
        <v>139124.951584375</v>
      </c>
      <c r="DC155" s="129">
        <f t="shared" si="443"/>
        <v>139124.951584375</v>
      </c>
      <c r="DD155" s="129">
        <f t="shared" si="443"/>
        <v>139124.951584375</v>
      </c>
      <c r="DE155" s="129">
        <f t="shared" si="443"/>
        <v>139124.951584375</v>
      </c>
      <c r="DF155" s="129">
        <f t="shared" si="443"/>
        <v>139124.951584375</v>
      </c>
      <c r="DG155" s="126"/>
      <c r="DJ155" s="127" t="s">
        <v>58</v>
      </c>
      <c r="DK155" s="128">
        <f aca="true" t="shared" si="444" ref="DK155:DT155">DK151</f>
        <v>-23019.87225</v>
      </c>
      <c r="DL155" s="129">
        <f t="shared" si="444"/>
        <v>-23019.87225</v>
      </c>
      <c r="DM155" s="129">
        <f t="shared" si="444"/>
        <v>143711.22280000002</v>
      </c>
      <c r="DN155" s="129">
        <f t="shared" si="444"/>
        <v>143711.22280000002</v>
      </c>
      <c r="DO155" s="129">
        <f t="shared" si="444"/>
        <v>143711.22280000002</v>
      </c>
      <c r="DP155" s="129">
        <f t="shared" si="444"/>
        <v>143711.22280000002</v>
      </c>
      <c r="DQ155" s="129">
        <f t="shared" si="444"/>
        <v>143711.22280000002</v>
      </c>
      <c r="DR155" s="129">
        <f t="shared" si="444"/>
        <v>143711.22280000002</v>
      </c>
      <c r="DS155" s="129">
        <f t="shared" si="444"/>
        <v>143711.22280000002</v>
      </c>
      <c r="DT155" s="129">
        <f t="shared" si="444"/>
        <v>143711.22280000002</v>
      </c>
      <c r="DU155" s="126"/>
    </row>
    <row r="156" spans="2:125" ht="12.75">
      <c r="B156" s="130" t="s">
        <v>59</v>
      </c>
      <c r="C156" s="131">
        <f>C155-C154</f>
        <v>-1409091.87225</v>
      </c>
      <c r="D156" s="132">
        <f aca="true" t="shared" si="445" ref="D156:L156">D154+D155</f>
        <v>-23019.87225</v>
      </c>
      <c r="E156" s="132">
        <f t="shared" si="445"/>
        <v>107021.053075</v>
      </c>
      <c r="F156" s="132">
        <f t="shared" si="445"/>
        <v>107021.053075</v>
      </c>
      <c r="G156" s="132">
        <f t="shared" si="445"/>
        <v>107021.053075</v>
      </c>
      <c r="H156" s="132">
        <f t="shared" si="445"/>
        <v>107021.053075</v>
      </c>
      <c r="I156" s="132">
        <f t="shared" si="445"/>
        <v>107021.053075</v>
      </c>
      <c r="J156" s="132">
        <f t="shared" si="445"/>
        <v>107021.053075</v>
      </c>
      <c r="K156" s="132">
        <f t="shared" si="445"/>
        <v>107021.053075</v>
      </c>
      <c r="L156" s="132">
        <f t="shared" si="445"/>
        <v>107021.053075</v>
      </c>
      <c r="M156" s="126"/>
      <c r="N156" s="37"/>
      <c r="P156" s="130" t="s">
        <v>59</v>
      </c>
      <c r="Q156" s="131">
        <f>Q155-Q154</f>
        <v>-1409091.87225</v>
      </c>
      <c r="R156" s="132">
        <f aca="true" t="shared" si="446" ref="R156:Z156">R154+R155</f>
        <v>-23019.87225</v>
      </c>
      <c r="S156" s="132">
        <f t="shared" si="446"/>
        <v>111607.32429062501</v>
      </c>
      <c r="T156" s="132">
        <f t="shared" si="446"/>
        <v>111607.32429062501</v>
      </c>
      <c r="U156" s="132">
        <f t="shared" si="446"/>
        <v>111607.32429062501</v>
      </c>
      <c r="V156" s="132">
        <f t="shared" si="446"/>
        <v>111607.32429062501</v>
      </c>
      <c r="W156" s="132">
        <f t="shared" si="446"/>
        <v>111607.32429062501</v>
      </c>
      <c r="X156" s="132">
        <f t="shared" si="446"/>
        <v>111607.32429062501</v>
      </c>
      <c r="Y156" s="132">
        <f t="shared" si="446"/>
        <v>111607.32429062501</v>
      </c>
      <c r="Z156" s="132">
        <f t="shared" si="446"/>
        <v>111607.32429062501</v>
      </c>
      <c r="AA156" s="126"/>
      <c r="AD156" s="130" t="s">
        <v>59</v>
      </c>
      <c r="AE156" s="131">
        <f>AE155-AE154</f>
        <v>-1409091.87225</v>
      </c>
      <c r="AF156" s="132">
        <f aca="true" t="shared" si="447" ref="AF156:AN156">AF154+AF155</f>
        <v>-23019.87225</v>
      </c>
      <c r="AG156" s="132">
        <f t="shared" si="447"/>
        <v>116193.59550624999</v>
      </c>
      <c r="AH156" s="132">
        <f t="shared" si="447"/>
        <v>116193.59550624999</v>
      </c>
      <c r="AI156" s="132">
        <f t="shared" si="447"/>
        <v>116193.59550624999</v>
      </c>
      <c r="AJ156" s="132">
        <f t="shared" si="447"/>
        <v>116193.59550624999</v>
      </c>
      <c r="AK156" s="132">
        <f t="shared" si="447"/>
        <v>116193.59550624999</v>
      </c>
      <c r="AL156" s="132">
        <f t="shared" si="447"/>
        <v>116193.59550624999</v>
      </c>
      <c r="AM156" s="132">
        <f t="shared" si="447"/>
        <v>116193.59550624999</v>
      </c>
      <c r="AN156" s="132">
        <f t="shared" si="447"/>
        <v>116193.59550624999</v>
      </c>
      <c r="AO156" s="126"/>
      <c r="AR156" s="130" t="s">
        <v>59</v>
      </c>
      <c r="AS156" s="131">
        <f>AS155-AS154</f>
        <v>-1409091.87225</v>
      </c>
      <c r="AT156" s="132">
        <f aca="true" t="shared" si="448" ref="AT156:BB156">AT154+AT155</f>
        <v>-23019.87225</v>
      </c>
      <c r="AU156" s="132">
        <f t="shared" si="448"/>
        <v>120779.86672187499</v>
      </c>
      <c r="AV156" s="132">
        <f t="shared" si="448"/>
        <v>120779.86672187499</v>
      </c>
      <c r="AW156" s="132">
        <f t="shared" si="448"/>
        <v>120779.86672187499</v>
      </c>
      <c r="AX156" s="132">
        <f t="shared" si="448"/>
        <v>120779.86672187499</v>
      </c>
      <c r="AY156" s="132">
        <f t="shared" si="448"/>
        <v>120779.86672187499</v>
      </c>
      <c r="AZ156" s="132">
        <f t="shared" si="448"/>
        <v>120779.86672187499</v>
      </c>
      <c r="BA156" s="132">
        <f t="shared" si="448"/>
        <v>120779.86672187499</v>
      </c>
      <c r="BB156" s="132">
        <f t="shared" si="448"/>
        <v>120779.86672187499</v>
      </c>
      <c r="BC156" s="126"/>
      <c r="BF156" s="130" t="s">
        <v>59</v>
      </c>
      <c r="BG156" s="131">
        <f>BG155-BG154</f>
        <v>-1409091.87225</v>
      </c>
      <c r="BH156" s="132">
        <f aca="true" t="shared" si="449" ref="BH156:BP156">BH154+BH155</f>
        <v>-23019.87225</v>
      </c>
      <c r="BI156" s="132">
        <f t="shared" si="449"/>
        <v>125366.13793749997</v>
      </c>
      <c r="BJ156" s="132">
        <f t="shared" si="449"/>
        <v>125366.13793749997</v>
      </c>
      <c r="BK156" s="132">
        <f t="shared" si="449"/>
        <v>125366.13793749997</v>
      </c>
      <c r="BL156" s="132">
        <f t="shared" si="449"/>
        <v>125366.13793749997</v>
      </c>
      <c r="BM156" s="132">
        <f t="shared" si="449"/>
        <v>125366.13793749997</v>
      </c>
      <c r="BN156" s="132">
        <f t="shared" si="449"/>
        <v>125366.13793749997</v>
      </c>
      <c r="BO156" s="132">
        <f t="shared" si="449"/>
        <v>125366.13793749997</v>
      </c>
      <c r="BP156" s="132">
        <f t="shared" si="449"/>
        <v>125366.13793749997</v>
      </c>
      <c r="BQ156" s="126"/>
      <c r="BT156" s="130" t="s">
        <v>59</v>
      </c>
      <c r="BU156" s="131">
        <f>BU155-BU154</f>
        <v>-1409091.87225</v>
      </c>
      <c r="BV156" s="132">
        <f aca="true" t="shared" si="450" ref="BV156:CD156">BV154+BV155</f>
        <v>-23019.87225</v>
      </c>
      <c r="BW156" s="132">
        <f t="shared" si="450"/>
        <v>129952.40915312494</v>
      </c>
      <c r="BX156" s="132">
        <f t="shared" si="450"/>
        <v>129952.40915312494</v>
      </c>
      <c r="BY156" s="132">
        <f t="shared" si="450"/>
        <v>129952.40915312494</v>
      </c>
      <c r="BZ156" s="132">
        <f t="shared" si="450"/>
        <v>129952.40915312494</v>
      </c>
      <c r="CA156" s="132">
        <f t="shared" si="450"/>
        <v>129952.40915312494</v>
      </c>
      <c r="CB156" s="132">
        <f t="shared" si="450"/>
        <v>129952.40915312494</v>
      </c>
      <c r="CC156" s="132">
        <f t="shared" si="450"/>
        <v>129952.40915312494</v>
      </c>
      <c r="CD156" s="132">
        <f t="shared" si="450"/>
        <v>129952.40915312494</v>
      </c>
      <c r="CE156" s="126"/>
      <c r="CH156" s="130" t="s">
        <v>59</v>
      </c>
      <c r="CI156" s="131">
        <f>CI155-CI154</f>
        <v>-1409091.87225</v>
      </c>
      <c r="CJ156" s="132">
        <f aca="true" t="shared" si="451" ref="CJ156:CR156">CJ154+CJ155</f>
        <v>-23019.87225</v>
      </c>
      <c r="CK156" s="132">
        <f t="shared" si="451"/>
        <v>134538.68036874998</v>
      </c>
      <c r="CL156" s="132">
        <f t="shared" si="451"/>
        <v>134538.68036874998</v>
      </c>
      <c r="CM156" s="132">
        <f t="shared" si="451"/>
        <v>134538.68036874998</v>
      </c>
      <c r="CN156" s="132">
        <f t="shared" si="451"/>
        <v>134538.68036874998</v>
      </c>
      <c r="CO156" s="132">
        <f t="shared" si="451"/>
        <v>134538.68036874998</v>
      </c>
      <c r="CP156" s="132">
        <f t="shared" si="451"/>
        <v>134538.68036874998</v>
      </c>
      <c r="CQ156" s="132">
        <f t="shared" si="451"/>
        <v>134538.68036874998</v>
      </c>
      <c r="CR156" s="132">
        <f t="shared" si="451"/>
        <v>134538.68036874998</v>
      </c>
      <c r="CS156" s="126"/>
      <c r="CV156" s="130" t="s">
        <v>59</v>
      </c>
      <c r="CW156" s="131">
        <f>CW155-CW154</f>
        <v>-1409091.87225</v>
      </c>
      <c r="CX156" s="132">
        <f aca="true" t="shared" si="452" ref="CX156:DF156">CX154+CX155</f>
        <v>-23019.87225</v>
      </c>
      <c r="CY156" s="132">
        <f t="shared" si="452"/>
        <v>139124.951584375</v>
      </c>
      <c r="CZ156" s="132">
        <f t="shared" si="452"/>
        <v>139124.951584375</v>
      </c>
      <c r="DA156" s="132">
        <f t="shared" si="452"/>
        <v>139124.951584375</v>
      </c>
      <c r="DB156" s="132">
        <f t="shared" si="452"/>
        <v>139124.951584375</v>
      </c>
      <c r="DC156" s="132">
        <f t="shared" si="452"/>
        <v>139124.951584375</v>
      </c>
      <c r="DD156" s="132">
        <f t="shared" si="452"/>
        <v>139124.951584375</v>
      </c>
      <c r="DE156" s="132">
        <f t="shared" si="452"/>
        <v>139124.951584375</v>
      </c>
      <c r="DF156" s="132">
        <f t="shared" si="452"/>
        <v>139124.951584375</v>
      </c>
      <c r="DG156" s="126"/>
      <c r="DJ156" s="130" t="s">
        <v>59</v>
      </c>
      <c r="DK156" s="131">
        <f>DK155-DK154</f>
        <v>-1409091.87225</v>
      </c>
      <c r="DL156" s="132">
        <f aca="true" t="shared" si="453" ref="DL156:DT156">DL154+DL155</f>
        <v>-23019.87225</v>
      </c>
      <c r="DM156" s="132">
        <f t="shared" si="453"/>
        <v>143711.22280000002</v>
      </c>
      <c r="DN156" s="132">
        <f t="shared" si="453"/>
        <v>143711.22280000002</v>
      </c>
      <c r="DO156" s="132">
        <f t="shared" si="453"/>
        <v>143711.22280000002</v>
      </c>
      <c r="DP156" s="132">
        <f t="shared" si="453"/>
        <v>143711.22280000002</v>
      </c>
      <c r="DQ156" s="132">
        <f t="shared" si="453"/>
        <v>143711.22280000002</v>
      </c>
      <c r="DR156" s="132">
        <f t="shared" si="453"/>
        <v>143711.22280000002</v>
      </c>
      <c r="DS156" s="132">
        <f t="shared" si="453"/>
        <v>143711.22280000002</v>
      </c>
      <c r="DT156" s="132">
        <f t="shared" si="453"/>
        <v>143711.22280000002</v>
      </c>
      <c r="DU156" s="126"/>
    </row>
    <row r="157" spans="1:20" ht="12.75">
      <c r="A157" s="37"/>
      <c r="B157" s="133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</row>
    <row r="158" spans="1:20" ht="12.75">
      <c r="A158" s="37"/>
      <c r="B158" s="133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</row>
    <row r="159" spans="1:20" ht="12.75">
      <c r="A159" s="37"/>
      <c r="B159" s="133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</row>
    <row r="160" spans="1:20" ht="12.75">
      <c r="A160" s="37"/>
      <c r="B160" s="133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</row>
    <row r="161" spans="1:20" ht="12.75">
      <c r="A161" s="37"/>
      <c r="B161" s="133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</row>
    <row r="162" spans="1:20" ht="12.75">
      <c r="A162" s="37"/>
      <c r="B162" s="133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</row>
    <row r="163" spans="1:20" ht="12.75">
      <c r="A163" s="37"/>
      <c r="B163" s="133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</row>
    <row r="164" spans="1:20" ht="12.75">
      <c r="A164" s="37"/>
      <c r="B164" s="133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</row>
    <row r="175" ht="13.5" thickBot="1"/>
    <row r="176" spans="85:94" ht="14.25" thickBot="1" thickTop="1">
      <c r="CG176" s="141"/>
      <c r="CH176" s="142" t="s">
        <v>66</v>
      </c>
      <c r="CI176" s="142" t="s">
        <v>67</v>
      </c>
      <c r="CJ176" s="142" t="s">
        <v>68</v>
      </c>
      <c r="CK176" s="142" t="s">
        <v>69</v>
      </c>
      <c r="CL176" s="142" t="s">
        <v>70</v>
      </c>
      <c r="CM176" s="142" t="s">
        <v>71</v>
      </c>
      <c r="CN176" s="142" t="s">
        <v>72</v>
      </c>
      <c r="CO176" s="142" t="s">
        <v>73</v>
      </c>
      <c r="CP176" s="143" t="s">
        <v>74</v>
      </c>
    </row>
    <row r="177" spans="85:94" ht="13.5" thickTop="1">
      <c r="CG177" s="144" t="s">
        <v>15</v>
      </c>
      <c r="CH177" s="145">
        <f>B47</f>
        <v>-0.05285313575745883</v>
      </c>
      <c r="CI177" s="145">
        <f>P47</f>
        <v>-0.05504489931515347</v>
      </c>
      <c r="CJ177" s="145">
        <f>AD47</f>
        <v>-0.057149310580373</v>
      </c>
      <c r="CK177" s="145">
        <f>AR47</f>
        <v>-0.059171680583416264</v>
      </c>
      <c r="CL177" s="145">
        <f>BF47</f>
        <v>-0.06111688619275771</v>
      </c>
      <c r="CM177" s="145">
        <f>BT47</f>
        <v>-0.06298941454507102</v>
      </c>
      <c r="CN177" s="145">
        <f>CH47</f>
        <v>-0.06479340203959504</v>
      </c>
      <c r="CO177" s="145">
        <f>CV47</f>
        <v>-0.06653266866669759</v>
      </c>
      <c r="CP177" s="146">
        <f>DJ47</f>
        <v>-0.06821074831739578</v>
      </c>
    </row>
    <row r="178" spans="85:94" ht="12.75">
      <c r="CG178" s="144" t="s">
        <v>7</v>
      </c>
      <c r="CH178" s="145">
        <f>B100</f>
        <v>-0.04549932276355437</v>
      </c>
      <c r="CI178" s="145">
        <f>P100</f>
        <v>-0.04933427725394986</v>
      </c>
      <c r="CJ178" s="145">
        <f>AD100</f>
        <v>-0.053214229685192356</v>
      </c>
      <c r="CK178" s="145">
        <f>AR100</f>
        <v>-0.057141089542169364</v>
      </c>
      <c r="CL178" s="145">
        <f>BF100</f>
        <v>-0.06111688619275771</v>
      </c>
      <c r="CM178" s="145">
        <f>BT100</f>
        <v>-0.0651437793719537</v>
      </c>
      <c r="CN178" s="145">
        <f>CH100</f>
        <v>-0.06922407084981347</v>
      </c>
      <c r="CO178" s="145">
        <f>CV100</f>
        <v>-0.07336021744842432</v>
      </c>
      <c r="CP178" s="146">
        <f>DJ100</f>
        <v>-0.07755484560091253</v>
      </c>
    </row>
    <row r="179" spans="85:94" ht="13.5" thickBot="1">
      <c r="CG179" s="147" t="s">
        <v>29</v>
      </c>
      <c r="CH179" s="148">
        <f>B153</f>
        <v>-0.08603516610790422</v>
      </c>
      <c r="CI179" s="148">
        <f>P153</f>
        <v>-0.07954780891840939</v>
      </c>
      <c r="CJ179" s="148">
        <f>AD153</f>
        <v>-0.0732404969224566</v>
      </c>
      <c r="CK179" s="148">
        <f>AR153</f>
        <v>-0.06710061716222168</v>
      </c>
      <c r="CL179" s="148">
        <f>BF153</f>
        <v>-0.06111688619275771</v>
      </c>
      <c r="CM179" s="148">
        <f>BT153</f>
        <v>-0.05527916673947788</v>
      </c>
      <c r="CN179" s="148">
        <f>CH153</f>
        <v>-0.04957831516989528</v>
      </c>
      <c r="CO179" s="148">
        <f>CV153</f>
        <v>-0.04400605373465043</v>
      </c>
      <c r="CP179" s="149">
        <f>DJ153</f>
        <v>-0.038554862877463264</v>
      </c>
    </row>
    <row r="180" ht="13.5" thickTop="1"/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Ivano Conte</cp:lastModifiedBy>
  <dcterms:created xsi:type="dcterms:W3CDTF">2007-02-20T16:10:42Z</dcterms:created>
  <dcterms:modified xsi:type="dcterms:W3CDTF">2007-11-30T17:18:43Z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