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DM\Clean Development Mechanism (CDM)\CDM02-Methodology\LARGE SCALE\AMs\ACM0017\"/>
    </mc:Choice>
  </mc:AlternateContent>
  <bookViews>
    <workbookView xWindow="4425" yWindow="2805" windowWidth="14640" windowHeight="7950" tabRatio="925"/>
  </bookViews>
  <sheets>
    <sheet name="Introduction" sheetId="16" r:id="rId1"/>
    <sheet name="PEBC,y" sheetId="2" r:id="rId2"/>
    <sheet name="1) PESOC,y" sheetId="9" r:id="rId3"/>
    <sheet name="2) PESM,y" sheetId="3" r:id="rId4"/>
    <sheet name="2.1) PESF,y" sheetId="10" r:id="rId5"/>
    <sheet name="2.2) PESA,y" sheetId="11" r:id="rId6"/>
    <sheet name="3) PEEC,y " sheetId="4" r:id="rId7"/>
    <sheet name="3.1) PEFC,y" sheetId="13" r:id="rId8"/>
    <sheet name="3.2 PEEC,y" sheetId="14" r:id="rId9"/>
    <sheet name="4. PEBB,y" sheetId="5" r:id="rId10"/>
    <sheet name="5. PETR,y" sheetId="6" r:id="rId11"/>
    <sheet name="References for SOC" sheetId="15" r:id="rId12"/>
  </sheets>
  <definedNames>
    <definedName name="_ftn1" localSheetId="2">'1) PESOC,y'!#REF!</definedName>
    <definedName name="_ftn2" localSheetId="2">'1) PESOC,y'!#REF!</definedName>
    <definedName name="_ftn3" localSheetId="2">'1) PESOC,y'!#REF!</definedName>
    <definedName name="_ftn4" localSheetId="2">'1) PESOC,y'!#REF!</definedName>
    <definedName name="_ftn5" localSheetId="2">'1) PESOC,y'!#REF!</definedName>
    <definedName name="_ftnref1" localSheetId="2">'1) PESOC,y'!#REF!</definedName>
    <definedName name="_ftnref2" localSheetId="2">'1) PESOC,y'!#REF!</definedName>
    <definedName name="_ftnref3" localSheetId="2">'1) PESOC,y'!#REF!</definedName>
    <definedName name="_ftnref4" localSheetId="2">'1) PESOC,y'!#REF!</definedName>
    <definedName name="_ftnref5" localSheetId="2">'1) PESOC,y'!#REF!</definedName>
    <definedName name="_GoBack" localSheetId="0">Introduction!#REF!</definedName>
    <definedName name="_Toc417038552" localSheetId="1">'PEBC,y'!$A$1</definedName>
    <definedName name="_Toc417038553" localSheetId="3">'2) PESM,y'!$A$1</definedName>
    <definedName name="_Toc417038554" localSheetId="2">'1) PESOC,y'!$A$1</definedName>
    <definedName name="_Toc417038555" localSheetId="4">'2.1) PESF,y'!$A$1</definedName>
    <definedName name="_Toc417038556" localSheetId="5">'2.2) PESA,y'!$A$1</definedName>
    <definedName name="_Toc417038557" localSheetId="6">'3) PEEC,y '!$A$1</definedName>
    <definedName name="_Toc417038558" localSheetId="9">'4. PEBB,y'!$A$1</definedName>
    <definedName name="_Toc417038559" localSheetId="10">'5. PETR,y'!$A$1</definedName>
    <definedName name="_Toc430728531" localSheetId="6">'3.2 PEEC,y'!$A$1</definedName>
    <definedName name="OLE_LINK1" localSheetId="2">'1) PESOC,y'!#REF!</definedName>
  </definedNames>
  <calcPr calcId="162913"/>
</workbook>
</file>

<file path=xl/calcChain.xml><?xml version="1.0" encoding="utf-8"?>
<calcChain xmlns="http://schemas.openxmlformats.org/spreadsheetml/2006/main">
  <c r="E15" i="4" l="1"/>
  <c r="F15" i="4"/>
  <c r="G15" i="4"/>
  <c r="H15" i="4"/>
  <c r="I15" i="4"/>
  <c r="J15" i="4"/>
  <c r="J14" i="6" l="1"/>
  <c r="I14" i="6"/>
  <c r="H14" i="6"/>
  <c r="G14" i="6"/>
  <c r="F14" i="6"/>
  <c r="E14" i="6"/>
  <c r="D14" i="6"/>
  <c r="F15" i="14"/>
  <c r="E15" i="14"/>
  <c r="J19" i="5" l="1"/>
  <c r="G15" i="14" l="1"/>
  <c r="H15" i="14"/>
  <c r="I15" i="14"/>
  <c r="J15" i="14"/>
  <c r="D15" i="14"/>
  <c r="D15" i="4" s="1"/>
  <c r="I29" i="2" l="1"/>
  <c r="J22" i="13"/>
  <c r="J14" i="4" s="1"/>
  <c r="J13" i="10"/>
  <c r="I13" i="3" s="1"/>
  <c r="K32" i="9"/>
  <c r="K30" i="9" s="1"/>
  <c r="I21" i="2" s="1"/>
  <c r="K31" i="9"/>
  <c r="I28" i="2"/>
  <c r="J13" i="4" l="1"/>
  <c r="I27" i="2" s="1"/>
  <c r="J19" i="11"/>
  <c r="I14" i="3" s="1"/>
  <c r="I12" i="3" s="1"/>
  <c r="I26" i="2" s="1"/>
  <c r="I17" i="2" l="1"/>
  <c r="I25" i="2"/>
  <c r="I35" i="2" s="1"/>
  <c r="E22" i="13"/>
  <c r="F22" i="13"/>
  <c r="G22" i="13"/>
  <c r="G14" i="4" s="1"/>
  <c r="H22" i="13"/>
  <c r="I22" i="13"/>
  <c r="D22" i="13"/>
  <c r="D14" i="4" s="1"/>
  <c r="D29" i="2" l="1"/>
  <c r="E29" i="2"/>
  <c r="F29" i="2"/>
  <c r="G29" i="2"/>
  <c r="H29" i="2"/>
  <c r="E19" i="5"/>
  <c r="D28" i="2" s="1"/>
  <c r="F19" i="5"/>
  <c r="E28" i="2" s="1"/>
  <c r="G19" i="5"/>
  <c r="F28" i="2" s="1"/>
  <c r="H19" i="5"/>
  <c r="G28" i="2" s="1"/>
  <c r="I19" i="5"/>
  <c r="H28" i="2" s="1"/>
  <c r="D19" i="5"/>
  <c r="C28" i="2" s="1"/>
  <c r="I14" i="4"/>
  <c r="H14" i="4"/>
  <c r="F14" i="4"/>
  <c r="E14" i="4"/>
  <c r="G13" i="4"/>
  <c r="F27" i="2" s="1"/>
  <c r="D13" i="4"/>
  <c r="C27" i="2" s="1"/>
  <c r="E13" i="10"/>
  <c r="D13" i="3" s="1"/>
  <c r="F13" i="10"/>
  <c r="E13" i="3" s="1"/>
  <c r="G13" i="10"/>
  <c r="F13" i="3" s="1"/>
  <c r="H13" i="10"/>
  <c r="G13" i="3" s="1"/>
  <c r="I13" i="10"/>
  <c r="H13" i="3" s="1"/>
  <c r="D13" i="10"/>
  <c r="C13" i="3" s="1"/>
  <c r="F32" i="9"/>
  <c r="F30" i="9" s="1"/>
  <c r="D21" i="2" s="1"/>
  <c r="E32" i="9"/>
  <c r="E30" i="9" s="1"/>
  <c r="C21" i="2" s="1"/>
  <c r="F31" i="9"/>
  <c r="G31" i="9"/>
  <c r="H31" i="9"/>
  <c r="I31" i="9"/>
  <c r="J31" i="9"/>
  <c r="E31" i="9"/>
  <c r="J32" i="9"/>
  <c r="J30" i="9" s="1"/>
  <c r="H21" i="2" s="1"/>
  <c r="I32" i="9"/>
  <c r="I30" i="9" s="1"/>
  <c r="G21" i="2" s="1"/>
  <c r="H32" i="9"/>
  <c r="H30" i="9" s="1"/>
  <c r="F21" i="2" s="1"/>
  <c r="G32" i="9"/>
  <c r="G30" i="9" s="1"/>
  <c r="E21" i="2" s="1"/>
  <c r="H19" i="11" l="1"/>
  <c r="G14" i="3" s="1"/>
  <c r="G12" i="3" s="1"/>
  <c r="G26" i="2" s="1"/>
  <c r="D19" i="11"/>
  <c r="C14" i="3" s="1"/>
  <c r="C12" i="3" s="1"/>
  <c r="C26" i="2" s="1"/>
  <c r="I19" i="11"/>
  <c r="H14" i="3" s="1"/>
  <c r="H12" i="3" s="1"/>
  <c r="H26" i="2" s="1"/>
  <c r="E19" i="11"/>
  <c r="D14" i="3" s="1"/>
  <c r="D12" i="3" s="1"/>
  <c r="D26" i="2" s="1"/>
  <c r="F19" i="11"/>
  <c r="E14" i="3" s="1"/>
  <c r="E12" i="3" s="1"/>
  <c r="E26" i="2" s="1"/>
  <c r="C29" i="2"/>
  <c r="G19" i="11"/>
  <c r="F14" i="3" s="1"/>
  <c r="F12" i="3" s="1"/>
  <c r="F26" i="2" s="1"/>
  <c r="F25" i="2" s="1"/>
  <c r="I13" i="4"/>
  <c r="H27" i="2" s="1"/>
  <c r="F13" i="4"/>
  <c r="E27" i="2" s="1"/>
  <c r="E13" i="4"/>
  <c r="D27" i="2" s="1"/>
  <c r="H13" i="4"/>
  <c r="G27" i="2" s="1"/>
  <c r="C17" i="2" l="1"/>
  <c r="D17" i="2"/>
  <c r="H17" i="2"/>
  <c r="G17" i="2"/>
  <c r="E17" i="2"/>
  <c r="F17" i="2"/>
  <c r="D25" i="2"/>
  <c r="D35" i="2" s="1"/>
  <c r="H25" i="2"/>
  <c r="H35" i="2" s="1"/>
  <c r="C25" i="2"/>
  <c r="C35" i="2" s="1"/>
  <c r="E25" i="2"/>
  <c r="E35" i="2" s="1"/>
  <c r="G25" i="2"/>
  <c r="G35" i="2" s="1"/>
  <c r="F35" i="2"/>
</calcChain>
</file>

<file path=xl/comments1.xml><?xml version="1.0" encoding="utf-8"?>
<comments xmlns="http://schemas.openxmlformats.org/spreadsheetml/2006/main">
  <authors>
    <author>SeM</author>
    <author>Maximo Saenz</author>
  </authors>
  <commentList>
    <comment ref="C34" authorId="0" shapeId="0">
      <text>
        <r>
          <rPr>
            <sz val="8"/>
            <color indexed="81"/>
            <rFont val="Tahoma"/>
            <family val="2"/>
          </rPr>
          <t xml:space="preserve">Ecofys.(2007). Technical Specification: Greenhouse Gas Calculator for biofuels.p.55
=&gt; FFB yield:
19100 kg / ha*yr
The data given reflects the cultivation situation of the GHG balance conducted by Ecofys 2007. 
FAO data available:
Food and Agriculture Organization of the United Nations. (2007).
FAOSTAT. Data of 2006.
http://faostat.fao.org/site/567/DesktopDefault.aspx?PageID=567
</t>
        </r>
      </text>
    </comment>
    <comment ref="D34" authorId="1" shapeId="0">
      <text>
        <r>
          <rPr>
            <sz val="9"/>
            <color indexed="81"/>
            <rFont val="Tahoma"/>
            <family val="2"/>
          </rPr>
          <t>Food and Agriculture Organization of the United Nations. (2007).
FAOSTAT. Data of 2006.
http://faostat.fao.org/site/567/default.aspx
The yield figures correspond with the yield figures given by Nguyen 2007</t>
        </r>
      </text>
    </comment>
    <comment ref="E34" authorId="0" shapeId="0">
      <text>
        <r>
          <rPr>
            <sz val="8"/>
            <color indexed="81"/>
            <rFont val="Tahoma"/>
            <family val="2"/>
          </rPr>
          <t xml:space="preserve">Prueksakorn.(2006).Energy and Greenhouse Gas Implications of Biodiesel Production from Jatropha curcas L.
http://www.jgsee.kmutt.ac.th/see1/cd/file/E-053.pdf   p. 3
=&gt; Jatropha dry seed yield:
2000 kg / 1600 m²
= 12,5 t / ha
The data given reflects the cultivation situation of the GHG balance conducted by Pruesakorn 2006. Jatropha harvests are considerable lower when Jatropha is  produced with low fertilizer inputs on land with low fertility and a poor water supply. </t>
        </r>
      </text>
    </comment>
    <comment ref="F34" authorId="0" shapeId="0">
      <text>
        <r>
          <rPr>
            <sz val="8"/>
            <color indexed="81"/>
            <rFont val="Tahoma"/>
            <family val="2"/>
          </rPr>
          <t xml:space="preserve">Ecofys.(2007). Technical Specification: Greenhouse Gas Calculator for biofuels.p.60
=&gt; Soybean yield:
2000 kg / ha*yr
The data given reflects the cultivation situation of the GHG balance conducted by Ecofys 2007. 
FAO data available:
Food and Agriculture Organization of the United Nations. (2007).
FAOSTAT. Data of 2006.
http://faostat.fao.org/site/567/DesktopDefault.aspx?PageID=567
</t>
        </r>
      </text>
    </comment>
    <comment ref="G34" authorId="0" shapeId="0">
      <text>
        <r>
          <rPr>
            <sz val="8"/>
            <color indexed="81"/>
            <rFont val="Tahoma"/>
            <family val="2"/>
          </rPr>
          <t xml:space="preserve">Ecofys.(2007). Technical Specification: Greenhouse Gas Calculator for biofuels.p.60
=&gt; Corn yield:
7500 kg / ha*yr
The data given reflects the cultivation situation of the GHG balance conducted byEcofys 2007. 
FAO data available:
Food and Agriculture Organization of the United Nations. (2007).
FAOSTAT. Data of 2006.
http://faostat.fao.org/site/567/DesktopDefault.aspx?PageID=567
</t>
        </r>
      </text>
    </comment>
    <comment ref="H34" authorId="0" shapeId="0">
      <text>
        <r>
          <rPr>
            <sz val="8"/>
            <color indexed="81"/>
            <rFont val="Tahoma"/>
            <family val="2"/>
          </rPr>
          <t xml:space="preserve">Ecofys.(2007). Technical Specification: Greenhouse Gas Calculator for biofuels.p.34
=&gt; Sugarcane yield:
62.000 kg / ha*yr
The data given reflects the cultivation situation of the GHG balance conducted by Ecofys 2007. 
FAO data available:
Food and Agriculture Organization of the United Nations. (2007).
FAOSTAT. Data of 2006.
http://faostat.fao.org/site/567/DesktopDefault.aspx?PageID=567
</t>
        </r>
      </text>
    </comment>
    <comment ref="I34" authorId="0" shapeId="0">
      <text>
        <r>
          <rPr>
            <sz val="8"/>
            <color indexed="81"/>
            <rFont val="Tahoma"/>
            <family val="2"/>
          </rPr>
          <t>Yield of pongamia increases as trees mature, and can range from 3 t/ha to 3o t/ha.
http://www.cigrjournal.org/index.php/Ejounral/article/viewFile/2159/1634
http://www.altenergymag.com/content.php?post_type=2285</t>
        </r>
      </text>
    </comment>
  </commentList>
</comments>
</file>

<file path=xl/comments2.xml><?xml version="1.0" encoding="utf-8"?>
<comments xmlns="http://schemas.openxmlformats.org/spreadsheetml/2006/main">
  <authors>
    <author>Maximo Saenz</author>
  </authors>
  <commentList>
    <comment ref="B34" authorId="0" shapeId="0">
      <text>
        <r>
          <rPr>
            <sz val="9"/>
            <color indexed="81"/>
            <rFont val="Tahoma"/>
            <family val="2"/>
          </rPr>
          <t>Identify SOCREF,i value from table 01 in the "references for SOC" worksheet (for HAC, LAC, Sandy, Spodic and Volcanic soils)</t>
        </r>
      </text>
    </comment>
  </commentList>
</comments>
</file>

<file path=xl/comments3.xml><?xml version="1.0" encoding="utf-8"?>
<comments xmlns="http://schemas.openxmlformats.org/spreadsheetml/2006/main">
  <authors>
    <author>Maximo Saenz</author>
  </authors>
  <commentList>
    <comment ref="B14" authorId="0" shapeId="0">
      <text>
        <r>
          <rPr>
            <sz val="9"/>
            <color indexed="81"/>
            <rFont val="Tahoma"/>
            <family val="2"/>
          </rPr>
          <t xml:space="preserve">An uncertainty factor may be applied to qNy values to account for other fertilizers and/or amendment agents.
</t>
        </r>
      </text>
    </comment>
    <comment ref="D14" authorId="0" shapeId="0">
      <text>
        <r>
          <rPr>
            <sz val="9"/>
            <color indexed="81"/>
            <rFont val="Tahoma"/>
            <family val="2"/>
          </rPr>
          <t>Source: Energy balances and greenhouse gas emissions of palm oil biodiesel in Indonesia:
http://onlinelibrary.wiley.com/doi/10.1111/j.1757-1707.2011.01118.x/pdf</t>
        </r>
      </text>
    </comment>
    <comment ref="E14" authorId="0" shapeId="0">
      <text>
        <r>
          <rPr>
            <sz val="9"/>
            <color indexed="81"/>
            <rFont val="Tahoma"/>
            <family val="2"/>
          </rPr>
          <t>Source:
http://www.fao.org/3/a-i3278e.pdf</t>
        </r>
      </text>
    </comment>
    <comment ref="F14" authorId="0" shapeId="0">
      <text>
        <r>
          <rPr>
            <sz val="9"/>
            <color indexed="81"/>
            <rFont val="Tahoma"/>
            <family val="2"/>
          </rPr>
          <t>Source:
https://www.ifeu.de/landwirtschaft/pdf/jatropha_report_111207.pdf</t>
        </r>
      </text>
    </comment>
    <comment ref="G14" authorId="0" shapeId="0">
      <text>
        <r>
          <rPr>
            <sz val="9"/>
            <color indexed="81"/>
            <rFont val="Tahoma"/>
            <family val="2"/>
          </rPr>
          <t>Source: http://bit.ly/2gYGGnw</t>
        </r>
      </text>
    </comment>
    <comment ref="H14" authorId="0" shapeId="0">
      <text>
        <r>
          <rPr>
            <sz val="9"/>
            <color indexed="81"/>
            <rFont val="Tahoma"/>
            <family val="2"/>
          </rPr>
          <t>Source: http://www.nature.com/articles/srep19355</t>
        </r>
      </text>
    </comment>
    <comment ref="I14" authorId="0" shapeId="0">
      <text>
        <r>
          <rPr>
            <sz val="9"/>
            <color indexed="81"/>
            <rFont val="Tahoma"/>
            <family val="2"/>
          </rPr>
          <t>Source: http://www.fao.org/docrep/008/y5998e/y5998e0c.htm</t>
        </r>
      </text>
    </comment>
    <comment ref="J14" authorId="0" shapeId="0">
      <text>
        <r>
          <rPr>
            <sz val="9"/>
            <color indexed="81"/>
            <rFont val="Tahoma"/>
            <family val="2"/>
          </rPr>
          <t>Source:
http://www.cigrjournal.org/index.php/Ejounral/article/viewFile/2159/1634</t>
        </r>
      </text>
    </comment>
  </commentList>
</comments>
</file>

<file path=xl/comments4.xml><?xml version="1.0" encoding="utf-8"?>
<comments xmlns="http://schemas.openxmlformats.org/spreadsheetml/2006/main">
  <authors>
    <author>Maximo Saenz</author>
    <author>SeM</author>
  </authors>
  <commentList>
    <comment ref="B12" authorId="0" shapeId="0">
      <text>
        <r>
          <rPr>
            <sz val="9"/>
            <color indexed="81"/>
            <rFont val="Tahoma"/>
            <family val="2"/>
          </rPr>
          <t xml:space="preserve">Option B
</t>
        </r>
      </text>
    </comment>
    <comment ref="D24" authorId="1" shapeId="0">
      <text>
        <r>
          <rPr>
            <sz val="8"/>
            <color indexed="81"/>
            <rFont val="Tahoma"/>
            <family val="2"/>
          </rPr>
          <t>IFEU.(2007). Greenhouse Gas Balances for the German Biofuels Quota Legislation. p.21.
=&gt; 167 kg Diesel /ha* 43 MJ/kg =7181 MJ /ha =
7,2 GJ/ha</t>
        </r>
        <r>
          <rPr>
            <b/>
            <sz val="8"/>
            <color indexed="81"/>
            <rFont val="Tahoma"/>
            <family val="2"/>
          </rPr>
          <t xml:space="preserve">
</t>
        </r>
        <r>
          <rPr>
            <sz val="8"/>
            <color indexed="81"/>
            <rFont val="Tahoma"/>
            <family val="2"/>
          </rPr>
          <t>Ecofys.(2007). Technical Specification: Greenhouse Gas Calculator for biofuels.p.57
=&gt; 6,14 GJ /ha, referring to:</t>
        </r>
        <r>
          <rPr>
            <b/>
            <sz val="8"/>
            <color indexed="81"/>
            <rFont val="Tahoma"/>
            <family val="2"/>
          </rPr>
          <t xml:space="preserve">
</t>
        </r>
        <r>
          <rPr>
            <sz val="8"/>
            <color indexed="81"/>
            <rFont val="Tahoma"/>
            <family val="2"/>
          </rPr>
          <t>Malaysian Palm Oil Board 1991</t>
        </r>
        <r>
          <rPr>
            <b/>
            <sz val="8"/>
            <color indexed="81"/>
            <rFont val="Tahoma"/>
            <family val="2"/>
          </rPr>
          <t xml:space="preserve">
</t>
        </r>
        <r>
          <rPr>
            <sz val="8"/>
            <color indexed="81"/>
            <rFont val="Tahoma"/>
            <family val="2"/>
          </rPr>
          <t>Oekoinstitut.(2007).</t>
        </r>
        <r>
          <rPr>
            <i/>
            <sz val="8"/>
            <color indexed="81"/>
            <rFont val="Tahoma"/>
            <family val="2"/>
          </rPr>
          <t xml:space="preserve"> Gemis 4.42.</t>
        </r>
        <r>
          <rPr>
            <b/>
            <sz val="8"/>
            <color indexed="81"/>
            <rFont val="Tahoma"/>
            <family val="2"/>
          </rPr>
          <t xml:space="preserve">
 =&gt;</t>
        </r>
        <r>
          <rPr>
            <sz val="8"/>
            <color indexed="81"/>
            <rFont val="Tahoma"/>
            <family val="2"/>
          </rPr>
          <t>0,125 GJ /ha</t>
        </r>
      </text>
    </comment>
    <comment ref="E24" authorId="1" shapeId="0">
      <text>
        <r>
          <rPr>
            <sz val="8"/>
            <color indexed="81"/>
            <rFont val="Tahoma"/>
            <family val="2"/>
          </rPr>
          <t xml:space="preserve">Unit: Liter
Range:  35,07
</t>
        </r>
        <r>
          <rPr>
            <b/>
            <sz val="8"/>
            <color indexed="81"/>
            <rFont val="Tahoma"/>
            <family val="2"/>
          </rPr>
          <t xml:space="preserve">
</t>
        </r>
        <r>
          <rPr>
            <sz val="8"/>
            <color indexed="81"/>
            <rFont val="Tahoma"/>
            <family val="2"/>
          </rPr>
          <t>Nguyen, T.L.T. et al. (2007).</t>
        </r>
        <r>
          <rPr>
            <i/>
            <sz val="8"/>
            <color indexed="81"/>
            <rFont val="Tahoma"/>
            <family val="2"/>
          </rPr>
          <t xml:space="preserve"> Full Chain Energy Analysis of Fuel Ethanol from Cassava in Thailand. </t>
        </r>
        <r>
          <rPr>
            <sz val="8"/>
            <color indexed="81"/>
            <rFont val="Tahoma"/>
            <family val="2"/>
          </rPr>
          <t>Vol. 41, No. 11, 2007 / Environmental Science &amp; Technology
=&gt; 1,09 MJ / Liter ethanol * 2826 liter ethanol /ha*yr
=&gt; 3,08 GJ / ha*yr
(21,1 ton cassava root yield /ha*yr (FAO 2007);
2,5 tonnes cassava roots / ton casssava chips (Nguyen 2007)
333 liter cassave ethanol / ton cassava chips (Nguyen 2007)
=&gt; 2826 liter ethanol / ha*yr  
Comment: The diesel demand for cassave chipping was included, as no disaggregated data was available.
36 kg sourced from:
http://www.jorae.cn/fileup/PDF/20120109.pdf</t>
        </r>
      </text>
    </comment>
    <comment ref="F24" authorId="1" shapeId="0">
      <text>
        <r>
          <rPr>
            <sz val="8"/>
            <color indexed="81"/>
            <rFont val="Tahoma"/>
            <family val="2"/>
          </rPr>
          <t>Unit: liter /ha*yr
Range: 0…223 liter</t>
        </r>
        <r>
          <rPr>
            <b/>
            <sz val="8"/>
            <color indexed="81"/>
            <rFont val="Tahoma"/>
            <family val="2"/>
          </rPr>
          <t xml:space="preserve">
</t>
        </r>
        <r>
          <rPr>
            <sz val="8"/>
            <color indexed="81"/>
            <rFont val="Tahoma"/>
            <family val="2"/>
          </rPr>
          <t>Fossil fuel use depends on the plantation management of Jatropha plantations:
Prueksakorn.(2006).</t>
        </r>
        <r>
          <rPr>
            <i/>
            <sz val="8"/>
            <color indexed="81"/>
            <rFont val="Tahoma"/>
            <family val="2"/>
          </rPr>
          <t>Energy and Greenhouse Gas Implications of Biodiesel Production from Jatropha curcas L.</t>
        </r>
        <r>
          <rPr>
            <sz val="8"/>
            <color indexed="81"/>
            <rFont val="Tahoma"/>
            <family val="2"/>
          </rPr>
          <t xml:space="preserve">
http://www.jgsee.kmutt.ac.th/see1/cd/file/E-053.pdf   p. 3
=&gt; 36,65 liter / 1600 m³*yr
(Jatropha plantation in Thailand)
No diesel input is needed when Jatropha plantations are managed manually. 
 </t>
        </r>
      </text>
    </comment>
    <comment ref="G24" authorId="1" shapeId="0">
      <text>
        <r>
          <rPr>
            <sz val="8"/>
            <color indexed="81"/>
            <rFont val="Tahoma"/>
            <family val="2"/>
          </rPr>
          <t>Ecofys.(2007). Technical Specification: Greenhouse Gas Calculator for biofuels.p.60
=&gt; 2,71 GJ /ha, referring to:
Sheehan et al. 1998
 IFEU.(2007). Greenhouse Gas Balances for the German Biofuels Quota Legislation. p.21.
=&gt; 48,9 kg Diesel /ha* 43 MJ/kg =2103 MJ /ha =
2,1 GJ/ha (at a yield of 2,5 tonnes soybeans/ha*yr)
Oekoinstitut.(2007). Gemis 4.42.
 =&gt;0,84 GJ /ha</t>
        </r>
      </text>
    </comment>
    <comment ref="H24" authorId="1" shapeId="0">
      <text>
        <r>
          <rPr>
            <sz val="8"/>
            <color indexed="81"/>
            <rFont val="Tahoma"/>
            <family val="2"/>
          </rPr>
          <t>Ecofys.(2007). Technical Specification: Greenhouse Gas Calculator for biofuels.p.37
=&gt; 4 GJ /ha, referring to:
Shapouri et al. 2002
 IFEU.(2007). Greenhouse Gas Balances for the German Biofuels Quota Legislation. p.21.
=&gt; 81,5 kg Diesel /ha* 43 MJ/kg =3504 MJ /ha =
3,5 GJ/ha (at a yield of 8,77 tonnes corn /ha*yr)</t>
        </r>
        <r>
          <rPr>
            <b/>
            <sz val="8"/>
            <color indexed="81"/>
            <rFont val="Tahoma"/>
            <family val="2"/>
          </rPr>
          <t xml:space="preserve">
</t>
        </r>
      </text>
    </comment>
    <comment ref="I24" authorId="1" shapeId="0">
      <text>
        <r>
          <rPr>
            <sz val="8"/>
            <color indexed="81"/>
            <rFont val="Tahoma"/>
            <family val="2"/>
          </rPr>
          <t>Ecofys.(2007). Technical Specification: Greenhouse Gas Calculator for biofuels. p.34
=&gt; 2,6 GJ /ha, referring to:
Macedo 2004
 IFEU.(2007). Greenhouse Gas Balances for the German Biofuels Quota Legislation. p.21.
=&gt; 56,4 kg Diesel /ha* 43 MJ/kg =2425 MJ /ha =
2,4 GJ/ha (at an assumed yield of 68,7 tonnes/ha*yr)
Oekoinstitut.(2007). Gemis 4.42.
 =&gt;8,46 GJ /ha</t>
        </r>
      </text>
    </comment>
    <comment ref="J24" authorId="1" shapeId="0">
      <text>
        <r>
          <rPr>
            <sz val="8"/>
            <color indexed="81"/>
            <rFont val="Tahoma"/>
            <family val="2"/>
          </rPr>
          <t xml:space="preserve">(same as Jatropha) 
 </t>
        </r>
      </text>
    </comment>
    <comment ref="D25" authorId="0" shapeId="0">
      <text>
        <r>
          <rPr>
            <sz val="9"/>
            <color indexed="81"/>
            <rFont val="Tahoma"/>
            <family val="2"/>
          </rPr>
          <t>IPCC 2006 - Upper level for Diesel</t>
        </r>
      </text>
    </comment>
    <comment ref="E25" authorId="0" shapeId="0">
      <text>
        <r>
          <rPr>
            <sz val="9"/>
            <color indexed="81"/>
            <rFont val="Tahoma"/>
            <family val="2"/>
          </rPr>
          <t>IPCC 2006 - Upper level for Diesel</t>
        </r>
      </text>
    </comment>
    <comment ref="F25" authorId="0" shapeId="0">
      <text>
        <r>
          <rPr>
            <sz val="9"/>
            <color indexed="81"/>
            <rFont val="Tahoma"/>
            <family val="2"/>
          </rPr>
          <t>IPCC 2006 - Upper level for Diesel</t>
        </r>
      </text>
    </comment>
    <comment ref="G25" authorId="0" shapeId="0">
      <text>
        <r>
          <rPr>
            <sz val="9"/>
            <color indexed="81"/>
            <rFont val="Tahoma"/>
            <family val="2"/>
          </rPr>
          <t>IPCC 2006 - Upper level for Diesel</t>
        </r>
      </text>
    </comment>
    <comment ref="H25" authorId="0" shapeId="0">
      <text>
        <r>
          <rPr>
            <sz val="9"/>
            <color indexed="81"/>
            <rFont val="Tahoma"/>
            <family val="2"/>
          </rPr>
          <t>IPCC 2006 - Upper level for Diesel</t>
        </r>
      </text>
    </comment>
    <comment ref="I25" authorId="0" shapeId="0">
      <text>
        <r>
          <rPr>
            <sz val="9"/>
            <color indexed="81"/>
            <rFont val="Tahoma"/>
            <family val="2"/>
          </rPr>
          <t>IPCC 2006 - Upper level for Diesel</t>
        </r>
      </text>
    </comment>
    <comment ref="J25" authorId="0" shapeId="0">
      <text>
        <r>
          <rPr>
            <sz val="9"/>
            <color indexed="81"/>
            <rFont val="Tahoma"/>
            <family val="2"/>
          </rPr>
          <t>IPCC 2006 - Upper level for Diesel</t>
        </r>
      </text>
    </comment>
    <comment ref="D26" authorId="0" shapeId="0">
      <text>
        <r>
          <rPr>
            <sz val="9"/>
            <color indexed="81"/>
            <rFont val="Tahoma"/>
            <family val="2"/>
          </rPr>
          <t>IPCC 2006 - Upper level for Diesel</t>
        </r>
      </text>
    </comment>
    <comment ref="E26" authorId="0" shapeId="0">
      <text>
        <r>
          <rPr>
            <sz val="9"/>
            <color indexed="81"/>
            <rFont val="Tahoma"/>
            <family val="2"/>
          </rPr>
          <t>IPCC 2006 - Upper level for Diesel</t>
        </r>
      </text>
    </comment>
    <comment ref="F26" authorId="0" shapeId="0">
      <text>
        <r>
          <rPr>
            <sz val="9"/>
            <color indexed="81"/>
            <rFont val="Tahoma"/>
            <family val="2"/>
          </rPr>
          <t>IPCC 2006 - Upper level for Diesel</t>
        </r>
      </text>
    </comment>
    <comment ref="G26" authorId="0" shapeId="0">
      <text>
        <r>
          <rPr>
            <sz val="9"/>
            <color indexed="81"/>
            <rFont val="Tahoma"/>
            <family val="2"/>
          </rPr>
          <t>IPCC 2006 - Upper level for Diesel</t>
        </r>
      </text>
    </comment>
    <comment ref="H26" authorId="0" shapeId="0">
      <text>
        <r>
          <rPr>
            <sz val="9"/>
            <color indexed="81"/>
            <rFont val="Tahoma"/>
            <family val="2"/>
          </rPr>
          <t>IPCC 2006 - Upper level for Diesel</t>
        </r>
      </text>
    </comment>
    <comment ref="I26" authorId="0" shapeId="0">
      <text>
        <r>
          <rPr>
            <sz val="9"/>
            <color indexed="81"/>
            <rFont val="Tahoma"/>
            <family val="2"/>
          </rPr>
          <t>IPCC 2006 - Upper level for Diesel</t>
        </r>
      </text>
    </comment>
    <comment ref="J26" authorId="0" shapeId="0">
      <text>
        <r>
          <rPr>
            <sz val="9"/>
            <color indexed="81"/>
            <rFont val="Tahoma"/>
            <family val="2"/>
          </rPr>
          <t>IPCC 2006 - Upper level for Diesel</t>
        </r>
      </text>
    </comment>
  </commentList>
</comments>
</file>

<file path=xl/comments5.xml><?xml version="1.0" encoding="utf-8"?>
<comments xmlns="http://schemas.openxmlformats.org/spreadsheetml/2006/main">
  <authors>
    <author>Maximo Saenz</author>
  </authors>
  <commentList>
    <comment ref="D18" authorId="0" shapeId="0">
      <text>
        <r>
          <rPr>
            <sz val="9"/>
            <color indexed="81"/>
            <rFont val="Tahoma"/>
            <family val="2"/>
          </rPr>
          <t>Methodological tool: Baseline, project and/or leakage emissions from electricity consumption and monitoring of electricity generation
Version 02.0</t>
        </r>
      </text>
    </comment>
    <comment ref="E18" authorId="0" shapeId="0">
      <text>
        <r>
          <rPr>
            <sz val="9"/>
            <color indexed="81"/>
            <rFont val="Tahoma"/>
            <family val="2"/>
          </rPr>
          <t>Methodological tool: Baseline, project and/or leakage emissions from electricity consumption and monitoring of electricity generation
Version 02.0</t>
        </r>
      </text>
    </comment>
    <comment ref="F18" authorId="0" shapeId="0">
      <text>
        <r>
          <rPr>
            <sz val="9"/>
            <color indexed="81"/>
            <rFont val="Tahoma"/>
            <family val="2"/>
          </rPr>
          <t>Methodological tool: Baseline, project and/or leakage emissions from electricity consumption and monitoring of electricity generation
Version 02.0</t>
        </r>
      </text>
    </comment>
    <comment ref="G18" authorId="0" shapeId="0">
      <text>
        <r>
          <rPr>
            <sz val="9"/>
            <color indexed="81"/>
            <rFont val="Tahoma"/>
            <family val="2"/>
          </rPr>
          <t>Methodological tool: Baseline, project and/or leakage emissions from electricity consumption and monitoring of electricity generation
Version 02.0</t>
        </r>
      </text>
    </comment>
    <comment ref="H18" authorId="0" shapeId="0">
      <text>
        <r>
          <rPr>
            <sz val="9"/>
            <color indexed="81"/>
            <rFont val="Tahoma"/>
            <family val="2"/>
          </rPr>
          <t>Methodological tool: Baseline, project and/or leakage emissions from electricity consumption and monitoring of electricity generation
Version 02.0</t>
        </r>
      </text>
    </comment>
    <comment ref="I18" authorId="0" shapeId="0">
      <text>
        <r>
          <rPr>
            <sz val="9"/>
            <color indexed="81"/>
            <rFont val="Tahoma"/>
            <family val="2"/>
          </rPr>
          <t>Methodological tool: Baseline, project and/or leakage emissions from electricity consumption and monitoring of electricity generation
Version 02.0</t>
        </r>
      </text>
    </comment>
    <comment ref="J18" authorId="0" shapeId="0">
      <text>
        <r>
          <rPr>
            <sz val="9"/>
            <color indexed="81"/>
            <rFont val="Tahoma"/>
            <family val="2"/>
          </rPr>
          <t>Methodological tool: Baseline, project and/or leakage emissions from electricity consumption and monitoring of electricity generation
Version 02.0</t>
        </r>
      </text>
    </comment>
    <comment ref="D19" authorId="0" shapeId="0">
      <text>
        <r>
          <rPr>
            <sz val="9"/>
            <color indexed="81"/>
            <rFont val="Tahoma"/>
            <family val="2"/>
          </rPr>
          <t>Methodological tool: Baseline, project and/or leakage emissions from electricity consumption and monitoring of electricity generation
Version 02.0</t>
        </r>
      </text>
    </comment>
    <comment ref="E19" authorId="0" shapeId="0">
      <text>
        <r>
          <rPr>
            <sz val="9"/>
            <color indexed="81"/>
            <rFont val="Tahoma"/>
            <family val="2"/>
          </rPr>
          <t>Methodological tool: Baseline, project and/or leakage emissions from electricity consumption and monitoring of electricity generation
Version 02.0</t>
        </r>
      </text>
    </comment>
    <comment ref="F19" authorId="0" shapeId="0">
      <text>
        <r>
          <rPr>
            <sz val="9"/>
            <color indexed="81"/>
            <rFont val="Tahoma"/>
            <family val="2"/>
          </rPr>
          <t>Methodological tool: Baseline, project and/or leakage emissions from electricity consumption and monitoring of electricity generation
Version 02.0</t>
        </r>
      </text>
    </comment>
    <comment ref="G19" authorId="0" shapeId="0">
      <text>
        <r>
          <rPr>
            <sz val="9"/>
            <color indexed="81"/>
            <rFont val="Tahoma"/>
            <family val="2"/>
          </rPr>
          <t>Methodological tool: Baseline, project and/or leakage emissions from electricity consumption and monitoring of electricity generation
Version 02.0</t>
        </r>
      </text>
    </comment>
    <comment ref="H19" authorId="0" shapeId="0">
      <text>
        <r>
          <rPr>
            <sz val="9"/>
            <color indexed="81"/>
            <rFont val="Tahoma"/>
            <family val="2"/>
          </rPr>
          <t>Methodological tool: Baseline, project and/or leakage emissions from electricity consumption and monitoring of electricity generation
Version 02.0</t>
        </r>
      </text>
    </comment>
    <comment ref="I19" authorId="0" shapeId="0">
      <text>
        <r>
          <rPr>
            <sz val="9"/>
            <color indexed="81"/>
            <rFont val="Tahoma"/>
            <family val="2"/>
          </rPr>
          <t>Methodological tool: Baseline, project and/or leakage emissions from electricity consumption and monitoring of electricity generation
Version 02.0</t>
        </r>
      </text>
    </comment>
    <comment ref="J19" authorId="0" shapeId="0">
      <text>
        <r>
          <rPr>
            <sz val="9"/>
            <color indexed="81"/>
            <rFont val="Tahoma"/>
            <family val="2"/>
          </rPr>
          <t>Methodological tool: Baseline, project and/or leakage emissions from electricity consumption and monitoring of electricity generation
Version 02.0</t>
        </r>
      </text>
    </comment>
  </commentList>
</comments>
</file>

<file path=xl/comments6.xml><?xml version="1.0" encoding="utf-8"?>
<comments xmlns="http://schemas.openxmlformats.org/spreadsheetml/2006/main">
  <authors>
    <author>SeM</author>
    <author>Maximo Saenz</author>
  </authors>
  <commentList>
    <comment ref="D17" authorId="0" shapeId="0">
      <text>
        <r>
          <rPr>
            <sz val="8"/>
            <color indexed="81"/>
            <rFont val="Tahoma"/>
            <family val="2"/>
          </rPr>
          <t xml:space="preserve">Ecofys.(2007). Technical Specification: Greenhouse Gas Calculator for biofuels.p.55
=&gt; FFB yield:
19100 kg / ha*yr
The data given reflects the cultivation situation of the GHG balance conducted by Ecofys 2007. 
FAO data available:
Food and Agriculture Organization of the United Nations. (2007).
FAOSTAT. Data of 2006.
http://faostat.fao.org/site/567/DesktopDefault.aspx?PageID=567
</t>
        </r>
      </text>
    </comment>
    <comment ref="E17" authorId="0" shapeId="0">
      <text>
        <r>
          <rPr>
            <sz val="8"/>
            <color indexed="81"/>
            <rFont val="Tahoma"/>
            <family val="2"/>
          </rPr>
          <t xml:space="preserve">Food and Agriculture Organization of the United Nations. (2007).
</t>
        </r>
        <r>
          <rPr>
            <i/>
            <sz val="8"/>
            <color indexed="81"/>
            <rFont val="Tahoma"/>
            <family val="2"/>
          </rPr>
          <t>FAOSTAT</t>
        </r>
        <r>
          <rPr>
            <sz val="8"/>
            <color indexed="81"/>
            <rFont val="Tahoma"/>
            <family val="2"/>
          </rPr>
          <t>. Data of 2006.
http://faostat.fao.org/site/567/default.aspx
The yield figures correspond with the yield figures given by Nguyen 2007</t>
        </r>
      </text>
    </comment>
    <comment ref="F17" authorId="0" shapeId="0">
      <text>
        <r>
          <rPr>
            <sz val="8"/>
            <color indexed="81"/>
            <rFont val="Tahoma"/>
            <family val="2"/>
          </rPr>
          <t xml:space="preserve">Prueksakorn.(2006).Energy and Greenhouse Gas Implications of Biodiesel Production from Jatropha curcas L.
http://www.jgsee.kmutt.ac.th/see1/cd/file/E-053.pdf   p. 3
=&gt; Jatropha dry seed yield:
2000 kg / 1600 m²
= 12,5 t / ha
The data given reflects the cultivation situation of the GHG balance conducted by Pruesakorn 2006. Jatropha harvests are considerable lower when Jatropha is  produced with low fertilizer inputs on land with low fertility and a poor water supply. </t>
        </r>
      </text>
    </comment>
    <comment ref="G17" authorId="0" shapeId="0">
      <text>
        <r>
          <rPr>
            <sz val="8"/>
            <color indexed="81"/>
            <rFont val="Tahoma"/>
            <family val="2"/>
          </rPr>
          <t xml:space="preserve">Ecofys.(2007). Technical Specification: Greenhouse Gas Calculator for biofuels.p.60
=&gt; Soybean yield:
2000 kg / ha*yr
The data given reflects the cultivation situation of the GHG balance conducted by Ecofys 2007. 
FAO data available:
Food and Agriculture Organization of the United Nations. (2007).
FAOSTAT. Data of 2006.
http://faostat.fao.org/site/567/DesktopDefault.aspx?PageID=567
</t>
        </r>
      </text>
    </comment>
    <comment ref="H17" authorId="0" shapeId="0">
      <text>
        <r>
          <rPr>
            <sz val="8"/>
            <color indexed="81"/>
            <rFont val="Tahoma"/>
            <family val="2"/>
          </rPr>
          <t xml:space="preserve">Ecofys.(2007). Technical Specification: Greenhouse Gas Calculator for biofuels.p.60
=&gt; Corn yield:
7500 kg / ha*yr
The data given reflects the cultivation situation of the GHG balance conducted byEcofys 2007. 
FAO data available:
Food and Agriculture Organization of the United Nations. (2007).
FAOSTAT. Data of 2006.
http://faostat.fao.org/site/567/DesktopDefault.aspx?PageID=567
</t>
        </r>
      </text>
    </comment>
    <comment ref="I17" authorId="0" shapeId="0">
      <text>
        <r>
          <rPr>
            <sz val="8"/>
            <color indexed="81"/>
            <rFont val="Tahoma"/>
            <family val="2"/>
          </rPr>
          <t xml:space="preserve">Ecofys.(2007). Technical Specification: Greenhouse Gas Calculator for biofuels.p.34
=&gt; Sugarcane yield:
62.000 kg / ha*yr
The data given reflects the cultivation situation of the GHG balance conducted by Ecofys 2007. 
FAO data available:
Food and Agriculture Organization of the United Nations. (2007).
FAOSTAT. Data of 2006.
http://faostat.fao.org/site/567/DesktopDefault.aspx?PageID=567
</t>
        </r>
      </text>
    </comment>
    <comment ref="J17" authorId="0" shapeId="0">
      <text>
        <r>
          <rPr>
            <b/>
            <sz val="8"/>
            <color indexed="81"/>
            <rFont val="Tahoma"/>
            <family val="2"/>
          </rPr>
          <t>Yield of pongamia increases as trees mature, and can range from 3 t/ha to 3o t/ha.</t>
        </r>
        <r>
          <rPr>
            <sz val="8"/>
            <color indexed="81"/>
            <rFont val="Tahoma"/>
            <family val="2"/>
          </rPr>
          <t xml:space="preserve">
http://www.cigrjournal.org/index.php/Ejounral/article/viewFile/2159/1634
http://www.altenergymag.com/content.php?post_type=2285</t>
        </r>
      </text>
    </comment>
    <comment ref="D18" authorId="1" shapeId="0">
      <text>
        <r>
          <rPr>
            <sz val="9"/>
            <color indexed="81"/>
            <rFont val="Tahoma"/>
            <family val="2"/>
          </rPr>
          <t xml:space="preserve">Select:
Light vehicles = 245 gCO2/t km; 
Heavy vehicles = 129 gCO2/t km
</t>
        </r>
      </text>
    </comment>
    <comment ref="E18" authorId="1" shapeId="0">
      <text>
        <r>
          <rPr>
            <sz val="9"/>
            <color indexed="81"/>
            <rFont val="Tahoma"/>
            <family val="2"/>
          </rPr>
          <t xml:space="preserve">Select:
Light vehicles = 245 gCO2/t km; 
Heavy vehicles = 129 gCO2/t km
</t>
        </r>
      </text>
    </comment>
    <comment ref="F18" authorId="1" shapeId="0">
      <text>
        <r>
          <rPr>
            <sz val="9"/>
            <color indexed="81"/>
            <rFont val="Tahoma"/>
            <family val="2"/>
          </rPr>
          <t xml:space="preserve">Select:
Light vehicles = 245 gCO2/t km; 
Heavy vehicles = 129 gCO2/t km
</t>
        </r>
      </text>
    </comment>
    <comment ref="G18" authorId="1" shapeId="0">
      <text>
        <r>
          <rPr>
            <sz val="9"/>
            <color indexed="81"/>
            <rFont val="Tahoma"/>
            <family val="2"/>
          </rPr>
          <t xml:space="preserve">Select:
Light vehicles = 245 gCO2/t km; 
Heavy vehicles = 129 gCO2/t km
</t>
        </r>
      </text>
    </comment>
    <comment ref="H18" authorId="1" shapeId="0">
      <text>
        <r>
          <rPr>
            <sz val="9"/>
            <color indexed="81"/>
            <rFont val="Tahoma"/>
            <family val="2"/>
          </rPr>
          <t xml:space="preserve">Select:
Light vehicles = 245 gCO2/t km; 
Heavy vehicles = 129 gCO2/t km
</t>
        </r>
      </text>
    </comment>
    <comment ref="I18" authorId="1" shapeId="0">
      <text>
        <r>
          <rPr>
            <sz val="9"/>
            <color indexed="81"/>
            <rFont val="Tahoma"/>
            <family val="2"/>
          </rPr>
          <t xml:space="preserve">Select:
Light vehicles = 245 gCO2/t km; 
Heavy vehicles = 129 gCO2/t km
</t>
        </r>
      </text>
    </comment>
    <comment ref="J18" authorId="1" shapeId="0">
      <text>
        <r>
          <rPr>
            <sz val="9"/>
            <color indexed="81"/>
            <rFont val="Tahoma"/>
            <family val="2"/>
          </rPr>
          <t xml:space="preserve">Select:
Light vehicles = 245 gCO2/t km; 
Heavy vehicles = 129 gCO2/t km
</t>
        </r>
      </text>
    </comment>
  </commentList>
</comments>
</file>

<file path=xl/sharedStrings.xml><?xml version="1.0" encoding="utf-8"?>
<sst xmlns="http://schemas.openxmlformats.org/spreadsheetml/2006/main" count="641" uniqueCount="287">
  <si>
    <t>Where:</t>
  </si>
  <si>
    <t>=</t>
  </si>
  <si>
    <t>Loss of soil organic carbon in land stratum i, ( t C)</t>
  </si>
  <si>
    <t>i</t>
  </si>
  <si>
    <t>Strata of areas of land</t>
  </si>
  <si>
    <t>[1]</t>
  </si>
  <si>
    <t>44/12</t>
  </si>
  <si>
    <t>Loss of soil organic carbon in land stratum i, (t C)</t>
  </si>
  <si>
    <t>Area of land stratum i; (ha)</t>
  </si>
  <si>
    <t>Reference SOC stock applicable to land stratum i, (t C/ha)</t>
  </si>
  <si>
    <t>Relative stock change factor for land-use in the baseline in stratum i</t>
  </si>
  <si>
    <t>Relative stock change factor for land management in the in stratum i</t>
  </si>
  <si>
    <t>Relative stock change factor for input in the baseline in stratum i</t>
  </si>
  <si>
    <t>Relative stock change factor for land-use in the project in stratum i</t>
  </si>
  <si>
    <t>Relative stock change factor for land management in the project in stratum i</t>
  </si>
  <si>
    <t>Relative stock change factor for input in the project in stratum i</t>
  </si>
  <si>
    <t>Emissions resulting from soil fertilization and management, in year y (t CO2e)</t>
  </si>
  <si>
    <t>Rate of nitrogen applied, in year y (t N/ha)</t>
  </si>
  <si>
    <t>Area of land subjected to soil fertilization and management, in year y (ha)</t>
  </si>
  <si>
    <t>Emissions resulting from soil amendment by liming, in year y (t CO2e)</t>
  </si>
  <si>
    <t>Rate of application of limestone, in year y (t/ha)</t>
  </si>
  <si>
    <t>Area of land in which limestone is applied, in year y (ha)</t>
  </si>
  <si>
    <t>Emission factor for CO2 emissions from limestone application (t CO2e/(t limestone)). A default value of 0.12 t CO2e/(t limestone)[1] shall be used</t>
  </si>
  <si>
    <t>Rate of application of dolomite, in year y (t/ha)</t>
  </si>
  <si>
    <t>Area of land in which dolomite is applied, in year y (ha)</t>
  </si>
  <si>
    <t>Emission factor for CO2 emissions from dolomite application (t CO2e (t dolomite). A default value of 0.13 t CO2e /(t dolomite)[2] shall be used</t>
  </si>
  <si>
    <t>[2]</t>
  </si>
  <si>
    <t>Quantity of electricity consumed by the project electricity consumption source j in year y (MWh/yr)</t>
  </si>
  <si>
    <t>Average technical transmission and distribution losses for providing electricity to source j in year y</t>
  </si>
  <si>
    <t>j</t>
  </si>
  <si>
    <t>Sources of electricity consumption in the project</t>
  </si>
  <si>
    <t>A net increase of electricity consumption outside the project boundary as a result of the CDM project activity should be reflected in a positive value for ECLE,l,y. If electricity consumption decreases as a result of the CDM project activity, ECLE,l,y should be assumed as zero.</t>
  </si>
  <si>
    <t>Default value of carbon fraction of biomass burnt;[1] dimensionless</t>
  </si>
  <si>
    <t>Area of stratum i of land subjected to fire in year y (ha)</t>
  </si>
  <si>
    <t>Fuel biomass consumption per hectare in stratum i of land subjected to fire (t dry matter/ha)</t>
  </si>
  <si>
    <t>Root-shoot ratio (i.e. ratio of below-ground biomass to above-ground biomass) for stratum i of land subjected to fire; dimensionless</t>
  </si>
  <si>
    <t>2006 IPCC Guidelines for National Greenhouse Gas Inventories, Vol 4, Ch 4 Table 4.3.</t>
  </si>
  <si>
    <t>Fresh palm fruit bunches</t>
  </si>
  <si>
    <t>Cassava roots</t>
  </si>
  <si>
    <t>Jatropha nuts</t>
  </si>
  <si>
    <t>Soybeans</t>
  </si>
  <si>
    <t>Corn Seed</t>
  </si>
  <si>
    <t>Length of the first crediting period of the project in years (select 7 or 10)</t>
  </si>
  <si>
    <t>Boreal</t>
  </si>
  <si>
    <t xml:space="preserve">Cold temperate, moist </t>
  </si>
  <si>
    <t xml:space="preserve">Warm temperate, dry </t>
  </si>
  <si>
    <t xml:space="preserve">Warm temperate, moist </t>
  </si>
  <si>
    <t xml:space="preserve">Tropical, dry </t>
  </si>
  <si>
    <t xml:space="preserve">Tropical, moist </t>
  </si>
  <si>
    <t xml:space="preserve">Tropical, wet </t>
  </si>
  <si>
    <t xml:space="preserve">Tropical montane </t>
  </si>
  <si>
    <t xml:space="preserve">Climate region </t>
  </si>
  <si>
    <t xml:space="preserve">Boreal </t>
  </si>
  <si>
    <t xml:space="preserve">NA </t>
  </si>
  <si>
    <t xml:space="preserve">Cold temperate, dry </t>
  </si>
  <si>
    <t>Source</t>
  </si>
  <si>
    <t xml:space="preserve">Sugarcane </t>
  </si>
  <si>
    <t>Sources</t>
  </si>
  <si>
    <t>Subvariables</t>
  </si>
  <si>
    <t>Unit</t>
  </si>
  <si>
    <t>ha</t>
  </si>
  <si>
    <r>
      <t>t CO</t>
    </r>
    <r>
      <rPr>
        <vertAlign val="subscript"/>
        <sz val="10"/>
        <rFont val="Arial"/>
        <family val="2"/>
      </rPr>
      <t>2</t>
    </r>
    <r>
      <rPr>
        <sz val="10"/>
        <rFont val="Arial"/>
        <family val="2"/>
      </rPr>
      <t xml:space="preserve"> / yr</t>
    </r>
  </si>
  <si>
    <t>T</t>
  </si>
  <si>
    <t>years</t>
  </si>
  <si>
    <t xml:space="preserve">Factor type </t>
  </si>
  <si>
    <t xml:space="preserve">Level </t>
  </si>
  <si>
    <t xml:space="preserve">Temperature regime </t>
  </si>
  <si>
    <t xml:space="preserve">Moisture regime </t>
  </si>
  <si>
    <t>Factor value</t>
  </si>
  <si>
    <t>Description and criteria</t>
  </si>
  <si>
    <t>Long-term cultivated</t>
  </si>
  <si>
    <t>Temperate/ Boreal</t>
  </si>
  <si>
    <t xml:space="preserve">Dry </t>
  </si>
  <si>
    <t>Area has been continuously managed for crops for more than 20 years</t>
  </si>
  <si>
    <t>Moist</t>
  </si>
  <si>
    <t>Tropical</t>
  </si>
  <si>
    <t xml:space="preserve">Moist/Wet </t>
  </si>
  <si>
    <t>Tropical montane</t>
  </si>
  <si>
    <t>n/a</t>
  </si>
  <si>
    <t>Short-term cultivated</t>
  </si>
  <si>
    <t>(&lt;20 years) or set aside</t>
  </si>
  <si>
    <t>(&lt;5 years)</t>
  </si>
  <si>
    <t>Temperate/</t>
  </si>
  <si>
    <t>Boreal and Tropical</t>
  </si>
  <si>
    <t>Area has been managed for crops for less than 20 years and/or the area is cropland that has been in a fallow state for less than five years at any point during the last 20 years</t>
  </si>
  <si>
    <t>Full tillage</t>
  </si>
  <si>
    <t>All</t>
  </si>
  <si>
    <t>Dry and Moist/Wet</t>
  </si>
  <si>
    <t>Substantial soil disturbance with full inversion and/or frequent (within year) tillage operations. At planting time, little (e.g. &lt;30 per cent) of the surface is covered by residues</t>
  </si>
  <si>
    <t>Reduced tillage</t>
  </si>
  <si>
    <t>Dry</t>
  </si>
  <si>
    <t>Primary and/or secondary tillage but with reduced soil disturbance (usually shallow and without full soil inversion). Normally leaves surface with &gt;30 per cent coverage by residues at planting</t>
  </si>
  <si>
    <t xml:space="preserve">Moist </t>
  </si>
  <si>
    <t>montane</t>
  </si>
  <si>
    <t xml:space="preserve">n/a </t>
  </si>
  <si>
    <t>No-tillage</t>
  </si>
  <si>
    <t>Direct seeding without primary tillage, with only minimal soil disturbance in the seeding zone. Herbicides are typically used for weed control</t>
  </si>
  <si>
    <t>Moist/Wet</t>
  </si>
  <si>
    <r>
      <t>Land use (</t>
    </r>
    <r>
      <rPr>
        <i/>
        <sz val="10"/>
        <color rgb="FF000000"/>
        <rFont val="Arial"/>
        <family val="2"/>
      </rPr>
      <t>f</t>
    </r>
    <r>
      <rPr>
        <i/>
        <vertAlign val="subscript"/>
        <sz val="10"/>
        <color rgb="FF000000"/>
        <rFont val="Arial"/>
        <family val="2"/>
      </rPr>
      <t>LU</t>
    </r>
    <r>
      <rPr>
        <sz val="10"/>
        <color rgb="FF000000"/>
        <rFont val="Arial"/>
        <family val="2"/>
      </rPr>
      <t xml:space="preserve">) </t>
    </r>
  </si>
  <si>
    <r>
      <t>Land use (f</t>
    </r>
    <r>
      <rPr>
        <vertAlign val="subscript"/>
        <sz val="10"/>
        <color rgb="FF000000"/>
        <rFont val="Arial"/>
        <family val="2"/>
      </rPr>
      <t>LU</t>
    </r>
    <r>
      <rPr>
        <sz val="10"/>
        <color rgb="FF000000"/>
        <rFont val="Arial"/>
        <family val="2"/>
      </rPr>
      <t>)</t>
    </r>
  </si>
  <si>
    <r>
      <t>Management (</t>
    </r>
    <r>
      <rPr>
        <i/>
        <sz val="10"/>
        <color rgb="FF000000"/>
        <rFont val="Arial"/>
        <family val="2"/>
      </rPr>
      <t>f</t>
    </r>
    <r>
      <rPr>
        <vertAlign val="subscript"/>
        <sz val="10"/>
        <color rgb="FF000000"/>
        <rFont val="Arial"/>
        <family val="2"/>
      </rPr>
      <t>MG</t>
    </r>
    <r>
      <rPr>
        <sz val="10"/>
        <color rgb="FF000000"/>
        <rFont val="Arial"/>
        <family val="2"/>
      </rPr>
      <t>)</t>
    </r>
  </si>
  <si>
    <r>
      <t>Management (</t>
    </r>
    <r>
      <rPr>
        <i/>
        <sz val="10"/>
        <color rgb="FF000000"/>
        <rFont val="Arial"/>
        <family val="2"/>
      </rPr>
      <t>f</t>
    </r>
    <r>
      <rPr>
        <i/>
        <vertAlign val="subscript"/>
        <sz val="10"/>
        <color rgb="FF000000"/>
        <rFont val="Arial"/>
        <family val="2"/>
      </rPr>
      <t>MG</t>
    </r>
    <r>
      <rPr>
        <sz val="10"/>
        <color rgb="FF000000"/>
        <rFont val="Arial"/>
        <family val="2"/>
      </rPr>
      <t>)</t>
    </r>
  </si>
  <si>
    <r>
      <t>Management (f</t>
    </r>
    <r>
      <rPr>
        <vertAlign val="subscript"/>
        <sz val="10"/>
        <color rgb="FF000000"/>
        <rFont val="Arial"/>
        <family val="2"/>
      </rPr>
      <t>MG</t>
    </r>
    <r>
      <rPr>
        <sz val="10"/>
        <color rgb="FF000000"/>
        <rFont val="Arial"/>
        <family val="2"/>
      </rPr>
      <t>)</t>
    </r>
  </si>
  <si>
    <r>
      <t>Input (</t>
    </r>
    <r>
      <rPr>
        <i/>
        <sz val="10"/>
        <color rgb="FF000000"/>
        <rFont val="Arial"/>
        <family val="2"/>
      </rPr>
      <t>f</t>
    </r>
    <r>
      <rPr>
        <i/>
        <vertAlign val="subscript"/>
        <sz val="10"/>
        <color rgb="FF000000"/>
        <rFont val="Arial"/>
        <family val="2"/>
      </rPr>
      <t>IN</t>
    </r>
    <r>
      <rPr>
        <i/>
        <sz val="10"/>
        <color rgb="FF000000"/>
        <rFont val="Arial"/>
        <family val="2"/>
      </rPr>
      <t>)</t>
    </r>
    <r>
      <rPr>
        <sz val="10"/>
        <color rgb="FF000000"/>
        <rFont val="Arial"/>
        <family val="2"/>
      </rPr>
      <t xml:space="preserve"> </t>
    </r>
  </si>
  <si>
    <t xml:space="preserve">Low </t>
  </si>
  <si>
    <t>There is removal of residues (via collection or burning), or frequent bare-fallowing, or production of crops yielding low residues (e.g. vegetables, tobacco, cotton), or no mineral fertilization or N‑fixing crops</t>
  </si>
  <si>
    <r>
      <t xml:space="preserve">Input </t>
    </r>
    <r>
      <rPr>
        <i/>
        <sz val="10"/>
        <color rgb="FF000000"/>
        <rFont val="Arial"/>
        <family val="2"/>
      </rPr>
      <t>(f</t>
    </r>
    <r>
      <rPr>
        <i/>
        <vertAlign val="subscript"/>
        <sz val="10"/>
        <color rgb="FF000000"/>
        <rFont val="Arial"/>
        <family val="2"/>
      </rPr>
      <t>IN</t>
    </r>
    <r>
      <rPr>
        <sz val="10"/>
        <color rgb="FF000000"/>
        <rFont val="Arial"/>
        <family val="2"/>
      </rPr>
      <t xml:space="preserve">) </t>
    </r>
  </si>
  <si>
    <t xml:space="preserve">Medium </t>
  </si>
  <si>
    <t>All crop residues are returned to the field. If residues are removed then supplemental organic matter (e.g. manure) is added. Additionally, mineral fertilization or N-fixing crop rotation is practised</t>
  </si>
  <si>
    <r>
      <t>Input (</t>
    </r>
    <r>
      <rPr>
        <i/>
        <sz val="10"/>
        <color rgb="FF000000"/>
        <rFont val="Arial"/>
        <family val="2"/>
      </rPr>
      <t>f</t>
    </r>
    <r>
      <rPr>
        <i/>
        <vertAlign val="subscript"/>
        <sz val="10"/>
        <color rgb="FF000000"/>
        <rFont val="Arial"/>
        <family val="2"/>
      </rPr>
      <t>IN</t>
    </r>
    <r>
      <rPr>
        <sz val="10"/>
        <color rgb="FF000000"/>
        <rFont val="Arial"/>
        <family val="2"/>
      </rPr>
      <t>)</t>
    </r>
  </si>
  <si>
    <t>High without manure</t>
  </si>
  <si>
    <t>Temperate/ Boreal and Tropical</t>
  </si>
  <si>
    <t>Represents significantly greater crop residue inputs over medium C input cropping systems due to additional practices, such as production of high residue yielding crops, use of green manures, cover crops, improved vegetated fallows, irrigation, frequent use of perennial grasses in annual crop rotations, but without manure applied</t>
  </si>
  <si>
    <t>Tropical Montane</t>
  </si>
  <si>
    <t>High with manure</t>
  </si>
  <si>
    <t>Represents significantly higher C input over medium C input cropping systems due to an additional practice of regular addition of animal manure</t>
  </si>
  <si>
    <t>-</t>
  </si>
  <si>
    <t>Moist/ Wet</t>
  </si>
  <si>
    <t>Factor type</t>
  </si>
  <si>
    <t xml:space="preserve">Climate regime </t>
  </si>
  <si>
    <t xml:space="preserve">Description </t>
  </si>
  <si>
    <t>All permanent grassland is assigned a land-use factor of 1</t>
  </si>
  <si>
    <t>Non-degraded grassland</t>
  </si>
  <si>
    <t>Non-degraded and sustainably managed grassland, but without significant management improvements</t>
  </si>
  <si>
    <r>
      <t>Management (</t>
    </r>
    <r>
      <rPr>
        <i/>
        <sz val="10"/>
        <color rgb="FF000000"/>
        <rFont val="Arial"/>
        <family val="2"/>
      </rPr>
      <t>f</t>
    </r>
    <r>
      <rPr>
        <vertAlign val="subscript"/>
        <sz val="10"/>
        <color rgb="FF000000"/>
        <rFont val="Arial"/>
        <family val="2"/>
      </rPr>
      <t>MG</t>
    </r>
    <r>
      <rPr>
        <sz val="10"/>
        <color rgb="FF000000"/>
        <rFont val="Arial"/>
        <family val="2"/>
      </rPr>
      <t xml:space="preserve">) </t>
    </r>
  </si>
  <si>
    <t>Moderately degraded grassland</t>
  </si>
  <si>
    <t>Overgrazed or moderately degraded grassland, with somewhat reduced productivity (relative to the native or nominally managed grassland) and receiving no management inputs</t>
  </si>
  <si>
    <t>Severely degraded</t>
  </si>
  <si>
    <t>Implies major long-term loss of productivity and vegetation cover, due to severe mechanical damage to the vegetation and/or severe soil erosion</t>
  </si>
  <si>
    <t>Improved grasslands</t>
  </si>
  <si>
    <t>Represents grassland which is sustainably managed with moderate grazing pressure and that receive at least one improvement (e.g. fertilization, species improvement, irrigation)</t>
  </si>
  <si>
    <r>
      <t>Input (</t>
    </r>
    <r>
      <rPr>
        <i/>
        <sz val="10"/>
        <color rgb="FF000000"/>
        <rFont val="Arial"/>
        <family val="2"/>
      </rPr>
      <t>f</t>
    </r>
    <r>
      <rPr>
        <i/>
        <vertAlign val="subscript"/>
        <sz val="10"/>
        <color rgb="FF000000"/>
        <rFont val="Arial"/>
        <family val="2"/>
      </rPr>
      <t>IN</t>
    </r>
    <r>
      <rPr>
        <vertAlign val="subscript"/>
        <sz val="10"/>
        <color rgb="FF000000"/>
        <rFont val="Arial"/>
        <family val="2"/>
      </rPr>
      <t xml:space="preserve"> </t>
    </r>
    <r>
      <rPr>
        <sz val="10"/>
        <color rgb="FF000000"/>
        <rFont val="Arial"/>
        <family val="2"/>
      </rPr>
      <t>)</t>
    </r>
  </si>
  <si>
    <t>(applied only to improved grassland)</t>
  </si>
  <si>
    <t>Medium</t>
  </si>
  <si>
    <t>All grassland without input of fertilizers is assigned an input factor of 1</t>
  </si>
  <si>
    <t>High</t>
  </si>
  <si>
    <t>Grasslands with direct application of fertilizers (organic or inorganic) beyond what is required to be classified as improved grassland</t>
  </si>
  <si>
    <t xml:space="preserve"> t CO2e/(t limestone)</t>
  </si>
  <si>
    <t>t/ha</t>
  </si>
  <si>
    <r>
      <t>PE</t>
    </r>
    <r>
      <rPr>
        <vertAlign val="subscript"/>
        <sz val="10"/>
        <rFont val="Arial"/>
        <family val="2"/>
      </rPr>
      <t xml:space="preserve">EC,y </t>
    </r>
  </si>
  <si>
    <t>Where</t>
  </si>
  <si>
    <r>
      <t>PE</t>
    </r>
    <r>
      <rPr>
        <i/>
        <vertAlign val="subscript"/>
        <sz val="11"/>
        <color theme="1"/>
        <rFont val="Calibri"/>
        <family val="2"/>
        <scheme val="minor"/>
      </rPr>
      <t>EC,y</t>
    </r>
    <r>
      <rPr>
        <i/>
        <sz val="11"/>
        <color theme="1"/>
        <rFont val="Calibri"/>
        <family val="2"/>
        <scheme val="minor"/>
      </rPr>
      <t xml:space="preserve"> = PE</t>
    </r>
    <r>
      <rPr>
        <i/>
        <vertAlign val="subscript"/>
        <sz val="11"/>
        <color theme="1"/>
        <rFont val="Calibri"/>
        <family val="2"/>
        <scheme val="minor"/>
      </rPr>
      <t>FC,y</t>
    </r>
    <r>
      <rPr>
        <i/>
        <sz val="11"/>
        <color theme="1"/>
        <rFont val="Calibri"/>
        <family val="2"/>
        <scheme val="minor"/>
      </rPr>
      <t xml:space="preserve"> + PE</t>
    </r>
    <r>
      <rPr>
        <i/>
        <vertAlign val="subscript"/>
        <sz val="11"/>
        <color theme="1"/>
        <rFont val="Calibri"/>
        <family val="2"/>
        <scheme val="minor"/>
      </rPr>
      <t>EC,y</t>
    </r>
  </si>
  <si>
    <r>
      <t>PE</t>
    </r>
    <r>
      <rPr>
        <i/>
        <vertAlign val="subscript"/>
        <sz val="11"/>
        <color theme="1"/>
        <rFont val="Calibri"/>
        <family val="2"/>
        <scheme val="minor"/>
      </rPr>
      <t>EC,y</t>
    </r>
    <r>
      <rPr>
        <i/>
        <sz val="11"/>
        <color theme="1"/>
        <rFont val="Calibri"/>
        <family val="2"/>
        <scheme val="minor"/>
      </rPr>
      <t xml:space="preserve"> </t>
    </r>
  </si>
  <si>
    <r>
      <t>PE</t>
    </r>
    <r>
      <rPr>
        <i/>
        <vertAlign val="subscript"/>
        <sz val="11"/>
        <color theme="1"/>
        <rFont val="Calibri"/>
        <family val="2"/>
        <scheme val="minor"/>
      </rPr>
      <t xml:space="preserve">FC,y </t>
    </r>
  </si>
  <si>
    <r>
      <t>PE</t>
    </r>
    <r>
      <rPr>
        <i/>
        <vertAlign val="subscript"/>
        <sz val="11"/>
        <color theme="1"/>
        <rFont val="Calibri"/>
        <family val="2"/>
        <scheme val="minor"/>
      </rPr>
      <t xml:space="preserve">EC,y </t>
    </r>
  </si>
  <si>
    <r>
      <t>PE</t>
    </r>
    <r>
      <rPr>
        <vertAlign val="subscript"/>
        <sz val="10"/>
        <rFont val="Arial"/>
        <family val="2"/>
      </rPr>
      <t xml:space="preserve">FC,y </t>
    </r>
  </si>
  <si>
    <r>
      <t>FCi</t>
    </r>
    <r>
      <rPr>
        <vertAlign val="subscript"/>
        <sz val="10"/>
        <rFont val="Arial"/>
        <family val="2"/>
      </rPr>
      <t>,j,y</t>
    </r>
  </si>
  <si>
    <r>
      <t>EF</t>
    </r>
    <r>
      <rPr>
        <vertAlign val="subscript"/>
        <sz val="10"/>
        <rFont val="Arial"/>
        <family val="2"/>
      </rPr>
      <t>CO2,I,y</t>
    </r>
  </si>
  <si>
    <r>
      <t>NCV</t>
    </r>
    <r>
      <rPr>
        <vertAlign val="subscript"/>
        <sz val="10"/>
        <rFont val="Arial"/>
        <family val="2"/>
      </rPr>
      <t>,I,y</t>
    </r>
  </si>
  <si>
    <r>
      <t>PE</t>
    </r>
    <r>
      <rPr>
        <b/>
        <vertAlign val="subscript"/>
        <sz val="10"/>
        <rFont val="Arial"/>
        <family val="2"/>
      </rPr>
      <t xml:space="preserve">SOC,y </t>
    </r>
  </si>
  <si>
    <r>
      <t>PE</t>
    </r>
    <r>
      <rPr>
        <b/>
        <vertAlign val="subscript"/>
        <sz val="10"/>
        <rFont val="Arial"/>
        <family val="2"/>
      </rPr>
      <t xml:space="preserve">SF,y </t>
    </r>
  </si>
  <si>
    <r>
      <t>PE</t>
    </r>
    <r>
      <rPr>
        <b/>
        <vertAlign val="subscript"/>
        <sz val="10"/>
        <rFont val="Arial"/>
        <family val="2"/>
      </rPr>
      <t xml:space="preserve">SA,y </t>
    </r>
  </si>
  <si>
    <r>
      <t>PE</t>
    </r>
    <r>
      <rPr>
        <b/>
        <vertAlign val="subscript"/>
        <sz val="10"/>
        <rFont val="Arial"/>
        <family val="2"/>
      </rPr>
      <t xml:space="preserve">EC,y </t>
    </r>
  </si>
  <si>
    <r>
      <t>PE</t>
    </r>
    <r>
      <rPr>
        <b/>
        <vertAlign val="subscript"/>
        <sz val="10"/>
        <rFont val="Arial"/>
        <family val="2"/>
      </rPr>
      <t xml:space="preserve">FC,y </t>
    </r>
  </si>
  <si>
    <r>
      <t>PE</t>
    </r>
    <r>
      <rPr>
        <b/>
        <vertAlign val="subscript"/>
        <sz val="10"/>
        <rFont val="Arial"/>
        <family val="2"/>
      </rPr>
      <t xml:space="preserve">BB,y </t>
    </r>
  </si>
  <si>
    <t>km</t>
  </si>
  <si>
    <t xml:space="preserve">GJ/t </t>
  </si>
  <si>
    <t>t N/ha</t>
  </si>
  <si>
    <t>t C</t>
  </si>
  <si>
    <t>t C/ha</t>
  </si>
  <si>
    <t>1)</t>
  </si>
  <si>
    <t>2)</t>
  </si>
  <si>
    <t>3)</t>
  </si>
  <si>
    <t>4)</t>
  </si>
  <si>
    <t>2.1)</t>
  </si>
  <si>
    <t>2.2)</t>
  </si>
  <si>
    <r>
      <t>A</t>
    </r>
    <r>
      <rPr>
        <vertAlign val="subscript"/>
        <sz val="10"/>
        <rFont val="Arial"/>
        <family val="2"/>
      </rPr>
      <t>BC</t>
    </r>
  </si>
  <si>
    <t>Table 1. Reference SOC stocks (SOCREF) for mineral soils (tC/ha in 0–30 cm depth)</t>
  </si>
  <si>
    <t>5)</t>
  </si>
  <si>
    <t>3.1)</t>
  </si>
  <si>
    <t>3.2)</t>
  </si>
  <si>
    <t xml:space="preserve">Pongamia </t>
  </si>
  <si>
    <t>Rate of application of soil amendment agent i (urea) in year y (t/ha)</t>
  </si>
  <si>
    <t>Area of land in which SA,I (urea) is applied, in year y (ha)</t>
  </si>
  <si>
    <t>t CO2e/(t Ur)</t>
  </si>
  <si>
    <t>t CO2e/(t DL)</t>
  </si>
  <si>
    <t>Conservativeness factor accounting for the uncertainties</t>
  </si>
  <si>
    <t>Emission factor for CO2 emissions from Sai (urea) application (t CO2e (t urea). A default value of 0.20 t CO2e /(t urea)[3] shall be used</t>
  </si>
  <si>
    <t>[1] [2] [3] 2006 IPCC Guidelines for National Greenhouse Gas Inventories, Vol 4, Ch 11, Eq 11.12.</t>
  </si>
  <si>
    <t>1) Emissions resulting from loss of soil organic carbon</t>
  </si>
  <si>
    <t>2) Emissions resulting from soil management</t>
  </si>
  <si>
    <t>2.1) Emissions resulting from soil fertilization and management</t>
  </si>
  <si>
    <t>2.2) Emissions resulting from soil amendment</t>
  </si>
  <si>
    <r>
      <t>3)</t>
    </r>
    <r>
      <rPr>
        <b/>
        <sz val="7"/>
        <color theme="1"/>
        <rFont val="Times New Roman"/>
        <family val="1"/>
      </rPr>
      <t xml:space="preserve"> </t>
    </r>
    <r>
      <rPr>
        <b/>
        <sz val="12"/>
        <color theme="1"/>
        <rFont val="Arial"/>
        <family val="2"/>
      </rPr>
      <t>Emissions resulting from energy consumption</t>
    </r>
  </si>
  <si>
    <t>Emissions resulting from energy consumption are estimated, unless otherwise required in the relevant methodology, by following the provisions in the “Tool to calculate project or leakage CO2 emissions from fossil fuel combustion” and the tool “Baseline, project and/or leakage emissions from electricity consumption and monitoring of electricity generation”.
These emissions include emissions due to:
(a) Biomass cultivation practices; and
(b) Thermal and mechanical processing of the biomass.</t>
  </si>
  <si>
    <r>
      <t>3.1)</t>
    </r>
    <r>
      <rPr>
        <b/>
        <sz val="7"/>
        <color theme="1"/>
        <rFont val="Times New Roman"/>
        <family val="1"/>
      </rPr>
      <t xml:space="preserve"> </t>
    </r>
    <r>
      <rPr>
        <b/>
        <sz val="12"/>
        <color theme="1"/>
        <rFont val="Arial"/>
        <family val="2"/>
      </rPr>
      <t>Emissions from fossil fuel consumption</t>
    </r>
  </si>
  <si>
    <r>
      <t>PE</t>
    </r>
    <r>
      <rPr>
        <vertAlign val="subscript"/>
        <sz val="11"/>
        <color theme="1"/>
        <rFont val="Calibri"/>
        <scheme val="minor"/>
      </rPr>
      <t>FC,j,y</t>
    </r>
  </si>
  <si>
    <r>
      <t>FC</t>
    </r>
    <r>
      <rPr>
        <vertAlign val="subscript"/>
        <sz val="11"/>
        <color theme="1"/>
        <rFont val="Calibri"/>
        <scheme val="minor"/>
      </rPr>
      <t>i,j,y</t>
    </r>
  </si>
  <si>
    <r>
      <t>COEF</t>
    </r>
    <r>
      <rPr>
        <vertAlign val="subscript"/>
        <sz val="11"/>
        <color theme="1"/>
        <rFont val="Calibri"/>
        <scheme val="minor"/>
      </rPr>
      <t>i,y</t>
    </r>
  </si>
  <si>
    <t xml:space="preserve">Fuel types combusted in process j during the year y </t>
  </si>
  <si>
    <t>Fuel types combusted in process j during the year y</t>
  </si>
  <si>
    <t>Quantity of fuel type i combusted in process j during the year y (t/ha);</t>
  </si>
  <si>
    <t>Weighted average net calorific value of the fuel type i in year y (GJ/t)</t>
  </si>
  <si>
    <t>ABC</t>
  </si>
  <si>
    <t>Area of cultivated land in which fossil fuels are consumed</t>
  </si>
  <si>
    <r>
      <t>NCV</t>
    </r>
    <r>
      <rPr>
        <vertAlign val="subscript"/>
        <sz val="11"/>
        <color theme="1"/>
        <rFont val="Calibri"/>
        <scheme val="minor"/>
      </rPr>
      <t>i,y</t>
    </r>
  </si>
  <si>
    <r>
      <t>EF</t>
    </r>
    <r>
      <rPr>
        <vertAlign val="subscript"/>
        <sz val="11"/>
        <color theme="1"/>
        <rFont val="Calibri"/>
        <scheme val="minor"/>
      </rPr>
      <t>CO2,i,y</t>
    </r>
  </si>
  <si>
    <r>
      <rPr>
        <i/>
        <sz val="11"/>
        <color theme="1"/>
        <rFont val="Calibri"/>
        <scheme val="minor"/>
      </rPr>
      <t>A</t>
    </r>
    <r>
      <rPr>
        <i/>
        <vertAlign val="subscript"/>
        <sz val="11"/>
        <color theme="1"/>
        <rFont val="Calibri"/>
        <scheme val="minor"/>
      </rPr>
      <t>BC</t>
    </r>
  </si>
  <si>
    <r>
      <t>A</t>
    </r>
    <r>
      <rPr>
        <i/>
        <vertAlign val="subscript"/>
        <sz val="11"/>
        <color theme="1"/>
        <rFont val="Calibri"/>
        <scheme val="minor"/>
      </rPr>
      <t>BC</t>
    </r>
  </si>
  <si>
    <r>
      <t>EC</t>
    </r>
    <r>
      <rPr>
        <i/>
        <vertAlign val="subscript"/>
        <sz val="10"/>
        <rFont val="Arial"/>
        <family val="2"/>
      </rPr>
      <t>,PJ,j,y</t>
    </r>
  </si>
  <si>
    <r>
      <t>EF</t>
    </r>
    <r>
      <rPr>
        <i/>
        <vertAlign val="subscript"/>
        <sz val="10"/>
        <rFont val="Arial"/>
        <family val="2"/>
      </rPr>
      <t>EF,j,y</t>
    </r>
  </si>
  <si>
    <r>
      <t>TDL</t>
    </r>
    <r>
      <rPr>
        <i/>
        <vertAlign val="subscript"/>
        <sz val="10"/>
        <rFont val="Arial"/>
        <family val="2"/>
      </rPr>
      <t>j,y</t>
    </r>
  </si>
  <si>
    <r>
      <t>4)</t>
    </r>
    <r>
      <rPr>
        <b/>
        <sz val="7"/>
        <color theme="1"/>
        <rFont val="Times New Roman"/>
        <family val="1"/>
      </rPr>
      <t xml:space="preserve">    </t>
    </r>
    <r>
      <rPr>
        <b/>
        <sz val="12"/>
        <color theme="1"/>
        <rFont val="Arial"/>
        <family val="2"/>
      </rPr>
      <t>Emissions resulting from clearance or burning of biomass</t>
    </r>
  </si>
  <si>
    <t>3.2) Emissions from electricity consumption</t>
  </si>
  <si>
    <t>Based on 2006 IPCC Guidelines for National Greenhouse Gas Inventories.</t>
  </si>
  <si>
    <r>
      <t>5)</t>
    </r>
    <r>
      <rPr>
        <b/>
        <sz val="7"/>
        <color theme="1"/>
        <rFont val="Times New Roman"/>
        <family val="1"/>
      </rPr>
      <t xml:space="preserve"> </t>
    </r>
    <r>
      <rPr>
        <b/>
        <sz val="12"/>
        <color theme="1"/>
        <rFont val="Arial"/>
        <family val="2"/>
      </rPr>
      <t>Emissions resulting from transport</t>
    </r>
  </si>
  <si>
    <t xml:space="preserve">5) </t>
  </si>
  <si>
    <r>
      <t>PE</t>
    </r>
    <r>
      <rPr>
        <b/>
        <i/>
        <vertAlign val="subscript"/>
        <sz val="10"/>
        <rFont val="Arial"/>
        <family val="2"/>
      </rPr>
      <t xml:space="preserve">TR,y </t>
    </r>
  </si>
  <si>
    <t>Return trip distance between the origin and destination of transport activity f (km)</t>
  </si>
  <si>
    <t>Freight transportation activities conducted in the project activity</t>
  </si>
  <si>
    <t>Total mass of biomass transported in transport activity f per hectare (t/ha)</t>
  </si>
  <si>
    <r>
      <t>A</t>
    </r>
    <r>
      <rPr>
        <i/>
        <vertAlign val="subscript"/>
        <sz val="10"/>
        <rFont val="Arial"/>
        <family val="2"/>
      </rPr>
      <t>BC</t>
    </r>
  </si>
  <si>
    <t>Data input</t>
  </si>
  <si>
    <t>Default data</t>
  </si>
  <si>
    <t>Calculated values</t>
  </si>
  <si>
    <t>Feedstock type s</t>
  </si>
  <si>
    <t>tCO2/tcrop</t>
  </si>
  <si>
    <t>tcrop/ha</t>
  </si>
  <si>
    <t>Assumptions</t>
  </si>
  <si>
    <t>The emission sources, parameters and calculations are based on the methodological tool: "Project and leakage emissions from biomas".</t>
  </si>
  <si>
    <t>Structure</t>
  </si>
  <si>
    <t>Each source of emissions is presented in separate worksheets (1-5).</t>
  </si>
  <si>
    <t>Data code</t>
  </si>
  <si>
    <r>
      <t>References</t>
    </r>
    <r>
      <rPr>
        <b/>
        <vertAlign val="superscript"/>
        <sz val="14"/>
        <color theme="1"/>
        <rFont val="Calibri"/>
        <scheme val="minor"/>
      </rPr>
      <t>[1]</t>
    </r>
    <r>
      <rPr>
        <b/>
        <sz val="14"/>
        <color theme="1"/>
        <rFont val="Calibri"/>
        <family val="2"/>
        <scheme val="minor"/>
      </rPr>
      <t xml:space="preserve"> for PE</t>
    </r>
    <r>
      <rPr>
        <b/>
        <vertAlign val="subscript"/>
        <sz val="14"/>
        <color theme="1"/>
        <rFont val="Calibri"/>
        <family val="2"/>
        <scheme val="minor"/>
      </rPr>
      <t>SOC,y</t>
    </r>
  </si>
  <si>
    <r>
      <t xml:space="preserve">HAC soils </t>
    </r>
    <r>
      <rPr>
        <vertAlign val="superscript"/>
        <sz val="11"/>
        <color theme="1"/>
        <rFont val="Calibri"/>
        <scheme val="minor"/>
      </rPr>
      <t>[2]</t>
    </r>
  </si>
  <si>
    <r>
      <t xml:space="preserve">LAC soils </t>
    </r>
    <r>
      <rPr>
        <vertAlign val="superscript"/>
        <sz val="11"/>
        <color theme="1"/>
        <rFont val="Calibri"/>
        <scheme val="minor"/>
      </rPr>
      <t>[3]</t>
    </r>
  </si>
  <si>
    <r>
      <t>Sandy soils</t>
    </r>
    <r>
      <rPr>
        <vertAlign val="superscript"/>
        <sz val="11"/>
        <color theme="1"/>
        <rFont val="Calibri"/>
        <scheme val="minor"/>
      </rPr>
      <t xml:space="preserve"> [4]</t>
    </r>
  </si>
  <si>
    <r>
      <t>Spodic soils</t>
    </r>
    <r>
      <rPr>
        <vertAlign val="superscript"/>
        <sz val="11"/>
        <color theme="1"/>
        <rFont val="Calibri"/>
        <scheme val="minor"/>
      </rPr>
      <t xml:space="preserve"> [5]</t>
    </r>
  </si>
  <si>
    <r>
      <t>Volcanic soils z</t>
    </r>
    <r>
      <rPr>
        <vertAlign val="superscript"/>
        <sz val="11"/>
        <color theme="1"/>
        <rFont val="Calibri"/>
        <scheme val="minor"/>
      </rPr>
      <t>[6]</t>
    </r>
  </si>
  <si>
    <r>
      <t xml:space="preserve">Table 2. Relative stock change factors for different management activities on cropland </t>
    </r>
    <r>
      <rPr>
        <b/>
        <vertAlign val="superscript"/>
        <sz val="11"/>
        <color theme="1"/>
        <rFont val="Calibri"/>
        <scheme val="minor"/>
      </rPr>
      <t>[7]</t>
    </r>
  </si>
  <si>
    <r>
      <t>Table 3. Relative stock change factors for different levels of nutrient input on cropland</t>
    </r>
    <r>
      <rPr>
        <b/>
        <vertAlign val="superscript"/>
        <sz val="11"/>
        <color theme="1"/>
        <rFont val="Calibri"/>
        <scheme val="minor"/>
      </rPr>
      <t>[8]</t>
    </r>
  </si>
  <si>
    <r>
      <t>Table 4. Relative stock change factors (fLU, fMG, and fIN) for grassland management</t>
    </r>
    <r>
      <rPr>
        <b/>
        <vertAlign val="superscript"/>
        <sz val="11"/>
        <color theme="1"/>
        <rFont val="Calibri"/>
        <scheme val="minor"/>
      </rPr>
      <t>[9]</t>
    </r>
  </si>
  <si>
    <t>[2] Soils with high activity clay (HAC) minerals are lightly to moderately weathered soils, which are dominated by 2:1 silicate clay minerals (in the World Reference Base for Soil Resources (WRB) classification these include Leptosols, Vertisols, Kastanozems, Chernozems, Phaeozems, Luvisols, Alisols, Albeluvisols, Solonetz, Calcisols, Gypsisols, Umbrisols, Cambisols, Regosols; in USDA classification includes Mollisols, Vertisols, high-base status Alfisols, Aridisols, Inceptisols).</t>
  </si>
  <si>
    <t>[3] Soils with low activity clay (LAC) minerals are highly weathered soils, dominated by 1:1 clay minerals and amorphous iron and aluminium oxides (in WRB classification includes Acrisols, Lixisols, Nitisols, Ferralsols, Durisols; in USDA classification includes Ultisols, Oxisols, acidic Alfisols).</t>
  </si>
  <si>
    <t>[4] Includes all soils (regardless of taxonomic classification) having &gt;70 per cent sand and &lt;8 per cent clay, based on standard textural analyses (in WRB classification includes Arenosols; in USDA classification includes Psamments).</t>
  </si>
  <si>
    <t>[5] Soils exhibiting strong podzolization (in WRB classification includes Podzols; in USDA classification Spodosols).</t>
  </si>
  <si>
    <t>[6] Soils derived from volcanic ash with allophanic mineralogy (in WRB classification Andosols; in USDA classification Andisols).</t>
  </si>
  <si>
    <t>[7] Adapted from 2006 IPCC Guidelines for National Greenhouse Gas Inventories, Volume 4, Table 5.5.</t>
  </si>
  <si>
    <t>[1] All references are sourced from the methodological tool: Project and leakage emissions from biomass - Version 03.0</t>
  </si>
  <si>
    <t>[8] Adapted from 2006 IPCC Guidelines for National Greenhouse Gas Inventories, Volume 4, Table 6.2.</t>
  </si>
  <si>
    <t>[9] Adapted from 2006 IPCC Guidelines for National Greenhouse Gas Inventories, Volume 4, Table 6.2.</t>
  </si>
  <si>
    <t>Methodological tool: Project and leakage emissions from biomass v03, based on 2006 IPCC Guidelines for National Greenhouse Gas Inventories.</t>
  </si>
  <si>
    <r>
      <t>Factor to account for soil N2O emissions associated with loss of soil organic carbon</t>
    </r>
    <r>
      <rPr>
        <vertAlign val="superscript"/>
        <sz val="11"/>
        <color theme="1"/>
        <rFont val="Calibri"/>
        <scheme val="minor"/>
      </rPr>
      <t>[1]</t>
    </r>
  </si>
  <si>
    <r>
      <t>see "References for PE</t>
    </r>
    <r>
      <rPr>
        <vertAlign val="subscript"/>
        <sz val="8"/>
        <color theme="1"/>
        <rFont val="Calibri"/>
        <scheme val="minor"/>
      </rPr>
      <t>SOC,y</t>
    </r>
    <r>
      <rPr>
        <vertAlign val="superscript"/>
        <sz val="8"/>
        <color theme="1"/>
        <rFont val="Calibri"/>
        <scheme val="minor"/>
      </rPr>
      <t>"</t>
    </r>
  </si>
  <si>
    <t xml:space="preserve">The following comparison is for illustrative purposes only. </t>
  </si>
  <si>
    <t>Emissions from loss of soil organic carbon</t>
  </si>
  <si>
    <t>Emissions from soil management</t>
  </si>
  <si>
    <t>Emissions from energy consumption</t>
  </si>
  <si>
    <t>Emissions from burning of biomass</t>
  </si>
  <si>
    <t>Emissions from transport of biomass</t>
  </si>
  <si>
    <r>
      <t>The emission factors for the GHG emissions associated with the cultivation of land to produce feedstock type s (</t>
    </r>
    <r>
      <rPr>
        <i/>
        <sz val="11"/>
        <color theme="1"/>
        <rFont val="Arial"/>
        <family val="2"/>
      </rPr>
      <t>EF</t>
    </r>
    <r>
      <rPr>
        <i/>
        <vertAlign val="subscript"/>
        <sz val="11"/>
        <color theme="1"/>
        <rFont val="Arial"/>
        <family val="2"/>
      </rPr>
      <t>s,y</t>
    </r>
    <r>
      <rPr>
        <sz val="11"/>
        <color theme="1"/>
        <rFont val="Arial"/>
        <family val="2"/>
      </rPr>
      <t>) are presented in the worksheet "PEBC,y".</t>
    </r>
  </si>
  <si>
    <t>Project emissions associated with the cultivation of land to produce biomass feedstock</t>
  </si>
  <si>
    <r>
      <t>Emissions resulting from cultivation of land to produce biomass in a dedicated plantation, in year y (tCO</t>
    </r>
    <r>
      <rPr>
        <vertAlign val="subscript"/>
        <sz val="11"/>
        <color theme="1"/>
        <rFont val="Calibri"/>
        <scheme val="minor"/>
      </rPr>
      <t>2</t>
    </r>
    <r>
      <rPr>
        <sz val="11"/>
        <color theme="1"/>
        <rFont val="Calibri"/>
        <family val="2"/>
        <scheme val="minor"/>
      </rPr>
      <t>e)</t>
    </r>
  </si>
  <si>
    <r>
      <t xml:space="preserve">Area in which feedtstock type s is cultivated for use in the project plant in year y (ha) </t>
    </r>
    <r>
      <rPr>
        <vertAlign val="subscript"/>
        <sz val="11"/>
        <color theme="1"/>
        <rFont val="Calibri"/>
        <scheme val="minor"/>
      </rPr>
      <t>[note: to be input in each worksheet]</t>
    </r>
  </si>
  <si>
    <r>
      <t>Emissions resulting from loss of soil organic carbon, in year y (tCO</t>
    </r>
    <r>
      <rPr>
        <vertAlign val="subscript"/>
        <sz val="11"/>
        <color theme="1"/>
        <rFont val="Calibri"/>
        <scheme val="minor"/>
      </rPr>
      <t>2</t>
    </r>
    <r>
      <rPr>
        <sz val="11"/>
        <color theme="1"/>
        <rFont val="Calibri"/>
        <family val="2"/>
        <scheme val="minor"/>
      </rPr>
      <t>e)</t>
    </r>
  </si>
  <si>
    <r>
      <t>Emissions resulting from soil management, in year y (tCO</t>
    </r>
    <r>
      <rPr>
        <vertAlign val="subscript"/>
        <sz val="11"/>
        <color theme="1"/>
        <rFont val="Calibri"/>
        <scheme val="minor"/>
      </rPr>
      <t>2</t>
    </r>
    <r>
      <rPr>
        <sz val="11"/>
        <color theme="1"/>
        <rFont val="Calibri"/>
        <family val="2"/>
        <scheme val="minor"/>
      </rPr>
      <t>e)</t>
    </r>
  </si>
  <si>
    <r>
      <t>Emissions resulting from energy consumption, in year y (tCO</t>
    </r>
    <r>
      <rPr>
        <vertAlign val="subscript"/>
        <sz val="11"/>
        <color theme="1"/>
        <rFont val="Calibri"/>
        <scheme val="minor"/>
      </rPr>
      <t>2</t>
    </r>
    <r>
      <rPr>
        <sz val="11"/>
        <color theme="1"/>
        <rFont val="Calibri"/>
        <family val="2"/>
        <scheme val="minor"/>
      </rPr>
      <t>e)</t>
    </r>
  </si>
  <si>
    <r>
      <t>Emissions resulting from burning of biomass, in year y (tCO</t>
    </r>
    <r>
      <rPr>
        <vertAlign val="subscript"/>
        <sz val="11"/>
        <color theme="1"/>
        <rFont val="Calibri"/>
        <scheme val="minor"/>
      </rPr>
      <t>2</t>
    </r>
    <r>
      <rPr>
        <sz val="11"/>
        <color theme="1"/>
        <rFont val="Calibri"/>
        <family val="2"/>
        <scheme val="minor"/>
      </rPr>
      <t>e)</t>
    </r>
  </si>
  <si>
    <r>
      <t>Emissions resulting from transport of biomass, in year y (tCO</t>
    </r>
    <r>
      <rPr>
        <vertAlign val="subscript"/>
        <sz val="11"/>
        <color theme="1"/>
        <rFont val="Calibri"/>
        <scheme val="minor"/>
      </rPr>
      <t>2</t>
    </r>
    <r>
      <rPr>
        <sz val="11"/>
        <color theme="1"/>
        <rFont val="Calibri"/>
        <family val="2"/>
        <scheme val="minor"/>
      </rPr>
      <t>e)</t>
    </r>
  </si>
  <si>
    <r>
      <t>tCO</t>
    </r>
    <r>
      <rPr>
        <vertAlign val="subscript"/>
        <sz val="10"/>
        <rFont val="Arial"/>
        <family val="2"/>
      </rPr>
      <t>2</t>
    </r>
    <r>
      <rPr>
        <sz val="10"/>
        <rFont val="Arial"/>
        <family val="2"/>
      </rPr>
      <t>e</t>
    </r>
  </si>
  <si>
    <r>
      <t>Default emission factor for the GHG emissions associated with the cultivation of land to produce feedstock type s (tCO</t>
    </r>
    <r>
      <rPr>
        <vertAlign val="subscript"/>
        <sz val="11"/>
        <color theme="1"/>
        <rFont val="Calibri"/>
        <scheme val="minor"/>
      </rPr>
      <t>2</t>
    </r>
    <r>
      <rPr>
        <sz val="11"/>
        <color theme="1"/>
        <rFont val="Calibri"/>
        <family val="2"/>
        <scheme val="minor"/>
      </rPr>
      <t>e/ha)</t>
    </r>
  </si>
  <si>
    <r>
      <t>Factor for converting units from t C to tCO</t>
    </r>
    <r>
      <rPr>
        <vertAlign val="subscript"/>
        <sz val="11"/>
        <color theme="1"/>
        <rFont val="Calibri"/>
        <scheme val="minor"/>
      </rPr>
      <t>2</t>
    </r>
    <r>
      <rPr>
        <sz val="11"/>
        <color theme="1"/>
        <rFont val="Calibri"/>
        <family val="2"/>
        <scheme val="minor"/>
      </rPr>
      <t>e; dimensionless</t>
    </r>
  </si>
  <si>
    <r>
      <t>Project emissions from transportation of freight (tCO</t>
    </r>
    <r>
      <rPr>
        <vertAlign val="subscript"/>
        <sz val="11"/>
        <color theme="1"/>
        <rFont val="Cambria"/>
        <family val="1"/>
        <scheme val="major"/>
      </rPr>
      <t>2</t>
    </r>
    <r>
      <rPr>
        <sz val="11"/>
        <color theme="1"/>
        <rFont val="Calibri"/>
        <family val="2"/>
        <scheme val="minor"/>
      </rPr>
      <t>)</t>
    </r>
  </si>
  <si>
    <r>
      <t>Default CO</t>
    </r>
    <r>
      <rPr>
        <vertAlign val="subscript"/>
        <sz val="11"/>
        <color theme="1"/>
        <rFont val="Calibri"/>
        <scheme val="minor"/>
      </rPr>
      <t>2</t>
    </r>
    <r>
      <rPr>
        <sz val="11"/>
        <color theme="1"/>
        <rFont val="Calibri"/>
        <family val="2"/>
        <scheme val="minor"/>
      </rPr>
      <t xml:space="preserve"> emission factor for freight transportation activity f (gCO</t>
    </r>
    <r>
      <rPr>
        <vertAlign val="subscript"/>
        <sz val="11"/>
        <color theme="1"/>
        <rFont val="Calibri"/>
        <scheme val="minor"/>
      </rPr>
      <t>2</t>
    </r>
    <r>
      <rPr>
        <sz val="11"/>
        <color theme="1"/>
        <rFont val="Calibri"/>
        <family val="2"/>
        <scheme val="minor"/>
      </rPr>
      <t>/t km)</t>
    </r>
  </si>
  <si>
    <r>
      <t>Factor to account for non-CO</t>
    </r>
    <r>
      <rPr>
        <vertAlign val="subscript"/>
        <sz val="11"/>
        <color theme="1"/>
        <rFont val="Calibri"/>
        <scheme val="minor"/>
      </rPr>
      <t>2</t>
    </r>
    <r>
      <rPr>
        <sz val="11"/>
        <color theme="1"/>
        <rFont val="Calibri"/>
        <family val="2"/>
        <scheme val="minor"/>
      </rPr>
      <t xml:space="preserve"> emissions from biomass burning;[2] dimensionless. If biomass is cleared without using open fire, then this factor is set equal to 1 (one)</t>
    </r>
  </si>
  <si>
    <r>
      <t>Project emissions from electricity consumption in year y (tCO</t>
    </r>
    <r>
      <rPr>
        <vertAlign val="subscript"/>
        <sz val="11"/>
        <color theme="1"/>
        <rFont val="Calibri"/>
        <scheme val="minor"/>
      </rPr>
      <t>2</t>
    </r>
    <r>
      <rPr>
        <sz val="11"/>
        <color theme="1"/>
        <rFont val="Calibri"/>
        <family val="2"/>
        <scheme val="minor"/>
      </rPr>
      <t xml:space="preserve"> / yr)</t>
    </r>
  </si>
  <si>
    <r>
      <t>Emission factor for electricity generation for source j in year y (tCO</t>
    </r>
    <r>
      <rPr>
        <vertAlign val="subscript"/>
        <sz val="11"/>
        <color theme="1"/>
        <rFont val="Calibri"/>
        <scheme val="minor"/>
      </rPr>
      <t>2</t>
    </r>
    <r>
      <rPr>
        <sz val="11"/>
        <color theme="1"/>
        <rFont val="Calibri"/>
        <family val="2"/>
        <scheme val="minor"/>
      </rPr>
      <t>/MWh)</t>
    </r>
  </si>
  <si>
    <r>
      <t>tCO</t>
    </r>
    <r>
      <rPr>
        <vertAlign val="subscript"/>
        <sz val="10"/>
        <rFont val="Arial"/>
        <family val="2"/>
      </rPr>
      <t>2</t>
    </r>
    <r>
      <rPr>
        <sz val="10"/>
        <rFont val="Arial"/>
        <family val="2"/>
      </rPr>
      <t xml:space="preserve"> / yr</t>
    </r>
  </si>
  <si>
    <r>
      <t>tCO</t>
    </r>
    <r>
      <rPr>
        <vertAlign val="subscript"/>
        <sz val="11"/>
        <color theme="1"/>
        <rFont val="Calibri"/>
        <scheme val="minor"/>
      </rPr>
      <t>2</t>
    </r>
    <r>
      <rPr>
        <sz val="11"/>
        <color theme="1"/>
        <rFont val="Calibri"/>
        <family val="2"/>
        <scheme val="minor"/>
      </rPr>
      <t xml:space="preserve"> /MWh</t>
    </r>
  </si>
  <si>
    <r>
      <t>CO</t>
    </r>
    <r>
      <rPr>
        <vertAlign val="subscript"/>
        <sz val="11"/>
        <color theme="1"/>
        <rFont val="Calibri"/>
        <scheme val="minor"/>
      </rPr>
      <t>2</t>
    </r>
    <r>
      <rPr>
        <sz val="11"/>
        <color theme="1"/>
        <rFont val="Calibri"/>
        <family val="2"/>
        <scheme val="minor"/>
      </rPr>
      <t xml:space="preserve"> emissions from fossil fuel combustion in process j during the year y (tCO</t>
    </r>
    <r>
      <rPr>
        <vertAlign val="subscript"/>
        <sz val="11"/>
        <color theme="1"/>
        <rFont val="Calibri"/>
        <scheme val="minor"/>
      </rPr>
      <t>2</t>
    </r>
    <r>
      <rPr>
        <sz val="11"/>
        <color theme="1"/>
        <rFont val="Calibri"/>
        <family val="2"/>
        <scheme val="minor"/>
      </rPr>
      <t>/yr);</t>
    </r>
  </si>
  <si>
    <r>
      <t>CO</t>
    </r>
    <r>
      <rPr>
        <vertAlign val="subscript"/>
        <sz val="11"/>
        <color theme="1"/>
        <rFont val="Calibri"/>
        <scheme val="minor"/>
      </rPr>
      <t>2</t>
    </r>
    <r>
      <rPr>
        <sz val="11"/>
        <color theme="1"/>
        <rFont val="Calibri"/>
        <family val="2"/>
        <scheme val="minor"/>
      </rPr>
      <t xml:space="preserve"> emission coefficient of fuel type i in year y (tCO</t>
    </r>
    <r>
      <rPr>
        <vertAlign val="subscript"/>
        <sz val="11"/>
        <color theme="1"/>
        <rFont val="Calibri"/>
        <scheme val="minor"/>
      </rPr>
      <t>2</t>
    </r>
    <r>
      <rPr>
        <sz val="11"/>
        <color theme="1"/>
        <rFont val="Calibri"/>
        <family val="2"/>
        <scheme val="minor"/>
      </rPr>
      <t>/mass or volume unit)</t>
    </r>
  </si>
  <si>
    <r>
      <t>CO</t>
    </r>
    <r>
      <rPr>
        <vertAlign val="subscript"/>
        <sz val="11"/>
        <color theme="1"/>
        <rFont val="Calibri"/>
        <scheme val="minor"/>
      </rPr>
      <t>2</t>
    </r>
    <r>
      <rPr>
        <sz val="11"/>
        <color theme="1"/>
        <rFont val="Calibri"/>
        <family val="2"/>
        <scheme val="minor"/>
      </rPr>
      <t xml:space="preserve"> emission coefficient of fuel type i in year y (tCO</t>
    </r>
    <r>
      <rPr>
        <vertAlign val="subscript"/>
        <sz val="11"/>
        <color theme="1"/>
        <rFont val="Calibri"/>
        <scheme val="minor"/>
      </rPr>
      <t>2</t>
    </r>
    <r>
      <rPr>
        <sz val="11"/>
        <color theme="1"/>
        <rFont val="Calibri"/>
        <family val="2"/>
        <scheme val="minor"/>
      </rPr>
      <t>/t)</t>
    </r>
  </si>
  <si>
    <r>
      <t>Weighted average CO</t>
    </r>
    <r>
      <rPr>
        <vertAlign val="subscript"/>
        <sz val="11"/>
        <color theme="1"/>
        <rFont val="Calibri"/>
        <scheme val="minor"/>
      </rPr>
      <t>2</t>
    </r>
    <r>
      <rPr>
        <sz val="11"/>
        <color theme="1"/>
        <rFont val="Calibri"/>
        <family val="2"/>
        <scheme val="minor"/>
      </rPr>
      <t xml:space="preserve"> emission factor of fuel type i in year y (tCO</t>
    </r>
    <r>
      <rPr>
        <vertAlign val="subscript"/>
        <sz val="11"/>
        <color theme="1"/>
        <rFont val="Calibri"/>
        <scheme val="minor"/>
      </rPr>
      <t>2</t>
    </r>
    <r>
      <rPr>
        <sz val="11"/>
        <color theme="1"/>
        <rFont val="Calibri"/>
        <family val="2"/>
        <scheme val="minor"/>
      </rPr>
      <t>/GJ)</t>
    </r>
  </si>
  <si>
    <r>
      <t>Emissions resulting from energy consumption in year y (tCO</t>
    </r>
    <r>
      <rPr>
        <vertAlign val="subscript"/>
        <sz val="11"/>
        <color theme="1"/>
        <rFont val="Calibri"/>
        <scheme val="minor"/>
      </rPr>
      <t>2</t>
    </r>
    <r>
      <rPr>
        <sz val="11"/>
        <color theme="1"/>
        <rFont val="Calibri"/>
        <family val="2"/>
        <scheme val="minor"/>
      </rPr>
      <t>e)</t>
    </r>
  </si>
  <si>
    <r>
      <t>Emissions resulting from fossil fuel consumption in year y (tCO</t>
    </r>
    <r>
      <rPr>
        <vertAlign val="subscript"/>
        <sz val="11"/>
        <color theme="1"/>
        <rFont val="Calibri"/>
        <scheme val="minor"/>
      </rPr>
      <t>2</t>
    </r>
    <r>
      <rPr>
        <sz val="11"/>
        <color theme="1"/>
        <rFont val="Calibri"/>
        <family val="2"/>
        <scheme val="minor"/>
      </rPr>
      <t>e)</t>
    </r>
  </si>
  <si>
    <r>
      <t>Emissions resulting from electricity consumption in year y (tCO</t>
    </r>
    <r>
      <rPr>
        <vertAlign val="subscript"/>
        <sz val="11"/>
        <color theme="1"/>
        <rFont val="Calibri"/>
        <scheme val="minor"/>
      </rPr>
      <t>2</t>
    </r>
    <r>
      <rPr>
        <sz val="11"/>
        <color theme="1"/>
        <rFont val="Calibri"/>
        <family val="2"/>
        <scheme val="minor"/>
      </rPr>
      <t>e)</t>
    </r>
  </si>
  <si>
    <r>
      <t>Factor for converting units from t C to t CO</t>
    </r>
    <r>
      <rPr>
        <vertAlign val="subscript"/>
        <sz val="11"/>
        <color theme="1"/>
        <rFont val="Calibri"/>
        <scheme val="minor"/>
      </rPr>
      <t>2</t>
    </r>
    <r>
      <rPr>
        <sz val="11"/>
        <color theme="1"/>
        <rFont val="Calibri"/>
        <family val="2"/>
        <scheme val="minor"/>
      </rPr>
      <t>e; dimensionless</t>
    </r>
  </si>
  <si>
    <r>
      <t>Emissions resulting from of soil fertilization and management, in year y (tCO</t>
    </r>
    <r>
      <rPr>
        <vertAlign val="subscript"/>
        <sz val="11"/>
        <color theme="1"/>
        <rFont val="Calibri"/>
        <scheme val="minor"/>
      </rPr>
      <t>2</t>
    </r>
    <r>
      <rPr>
        <sz val="11"/>
        <color theme="1"/>
        <rFont val="Calibri"/>
        <family val="2"/>
        <scheme val="minor"/>
      </rPr>
      <t>e)</t>
    </r>
  </si>
  <si>
    <r>
      <t>Emissions resulting from soil amendment (liming), in year y (tCO</t>
    </r>
    <r>
      <rPr>
        <vertAlign val="subscript"/>
        <sz val="11"/>
        <color theme="1"/>
        <rFont val="Calibri"/>
        <scheme val="minor"/>
      </rPr>
      <t>2</t>
    </r>
    <r>
      <rPr>
        <sz val="11"/>
        <color theme="1"/>
        <rFont val="Calibri"/>
        <family val="2"/>
        <scheme val="minor"/>
      </rPr>
      <t>e)</t>
    </r>
  </si>
  <si>
    <r>
      <t>tCO</t>
    </r>
    <r>
      <rPr>
        <vertAlign val="subscript"/>
        <sz val="10"/>
        <rFont val="Arial"/>
        <family val="2"/>
      </rPr>
      <t>2</t>
    </r>
  </si>
  <si>
    <r>
      <t>gCO</t>
    </r>
    <r>
      <rPr>
        <vertAlign val="subscript"/>
        <sz val="11"/>
        <color theme="1"/>
        <rFont val="Calibri"/>
        <scheme val="minor"/>
      </rPr>
      <t>2</t>
    </r>
    <r>
      <rPr>
        <sz val="11"/>
        <color theme="1"/>
        <rFont val="Calibri"/>
        <family val="2"/>
        <scheme val="minor"/>
      </rPr>
      <t>/t km</t>
    </r>
  </si>
  <si>
    <r>
      <t>tCO</t>
    </r>
    <r>
      <rPr>
        <vertAlign val="subscript"/>
        <sz val="10"/>
        <rFont val="Arial"/>
        <family val="2"/>
      </rPr>
      <t>2</t>
    </r>
    <r>
      <rPr>
        <sz val="10"/>
        <rFont val="Arial"/>
        <family val="2"/>
      </rPr>
      <t xml:space="preserve"> / GJ</t>
    </r>
  </si>
  <si>
    <t>t CO2e</t>
  </si>
  <si>
    <r>
      <t>tCO</t>
    </r>
    <r>
      <rPr>
        <vertAlign val="subscript"/>
        <sz val="11"/>
        <color theme="1"/>
        <rFont val="Calibri"/>
        <scheme val="minor"/>
      </rPr>
      <t>2</t>
    </r>
    <r>
      <rPr>
        <sz val="11"/>
        <color theme="1"/>
        <rFont val="Calibri"/>
        <scheme val="minor"/>
      </rPr>
      <t>e/(t N)</t>
    </r>
  </si>
  <si>
    <r>
      <t>Aggregate emission factor for N</t>
    </r>
    <r>
      <rPr>
        <vertAlign val="subscript"/>
        <sz val="11"/>
        <color theme="1"/>
        <rFont val="Calibri"/>
        <scheme val="minor"/>
      </rPr>
      <t>2</t>
    </r>
    <r>
      <rPr>
        <sz val="11"/>
        <color theme="1"/>
        <rFont val="Calibri"/>
        <family val="2"/>
        <scheme val="minor"/>
      </rPr>
      <t>O and CO</t>
    </r>
    <r>
      <rPr>
        <vertAlign val="subscript"/>
        <sz val="11"/>
        <color theme="1"/>
        <rFont val="Calibri"/>
        <scheme val="minor"/>
      </rPr>
      <t>2</t>
    </r>
    <r>
      <rPr>
        <sz val="11"/>
        <color theme="1"/>
        <rFont val="Calibri"/>
        <family val="2"/>
        <scheme val="minor"/>
      </rPr>
      <t xml:space="preserve"> emissions resulting from production and application of nitrogen (tCO</t>
    </r>
    <r>
      <rPr>
        <vertAlign val="subscript"/>
        <sz val="11"/>
        <color theme="1"/>
        <rFont val="Calibri"/>
        <scheme val="minor"/>
      </rPr>
      <t>2</t>
    </r>
    <r>
      <rPr>
        <sz val="11"/>
        <color theme="1"/>
        <rFont val="Calibri"/>
        <family val="2"/>
        <scheme val="minor"/>
      </rPr>
      <t>e/(t N)). A default value of 13.3 t CO2e/(t N)</t>
    </r>
    <r>
      <rPr>
        <vertAlign val="superscript"/>
        <sz val="11"/>
        <color theme="1"/>
        <rFont val="Calibri"/>
        <scheme val="minor"/>
      </rPr>
      <t xml:space="preserve">[1] </t>
    </r>
    <r>
      <rPr>
        <sz val="11"/>
        <color theme="1"/>
        <rFont val="Calibri"/>
        <family val="2"/>
        <scheme val="minor"/>
      </rPr>
      <t xml:space="preserve">shall be used </t>
    </r>
  </si>
  <si>
    <r>
      <t xml:space="preserve">        </t>
    </r>
    <r>
      <rPr>
        <sz val="9"/>
        <rFont val="Arial"/>
        <family val="2"/>
      </rPr>
      <t xml:space="preserve"> (tCO</t>
    </r>
    <r>
      <rPr>
        <vertAlign val="subscript"/>
        <sz val="9"/>
        <rFont val="Arial"/>
        <family val="2"/>
      </rPr>
      <t>2</t>
    </r>
    <r>
      <rPr>
        <sz val="9"/>
        <rFont val="Arial"/>
        <family val="2"/>
      </rPr>
      <t>e/ha)</t>
    </r>
  </si>
  <si>
    <r>
      <t xml:space="preserve">Area of land cultivated </t>
    </r>
    <r>
      <rPr>
        <vertAlign val="subscript"/>
        <sz val="11"/>
        <color theme="1"/>
        <rFont val="Arial"/>
        <family val="2"/>
      </rPr>
      <t>[note: to be input in each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</si>
</sst>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
    <numFmt numFmtId="167" formatCode="0.0;;;@"/>
  </numFmts>
  <fonts count="61">
    <font>
      <sz val="11"/>
      <color theme="1"/>
      <name val="Calibri"/>
      <family val="2"/>
      <scheme val="minor"/>
    </font>
    <font>
      <b/>
      <sz val="16"/>
      <color theme="1"/>
      <name val="Arial"/>
      <family val="2"/>
    </font>
    <font>
      <b/>
      <sz val="7"/>
      <color theme="1"/>
      <name val="Times New Roman"/>
      <family val="1"/>
    </font>
    <font>
      <sz val="11"/>
      <color theme="1"/>
      <name val="Arial"/>
      <family val="2"/>
    </font>
    <font>
      <sz val="11"/>
      <color theme="1"/>
      <name val="Calibri"/>
      <family val="2"/>
    </font>
    <font>
      <sz val="10"/>
      <color theme="1"/>
      <name val="Arial"/>
      <family val="2"/>
    </font>
    <font>
      <i/>
      <sz val="11"/>
      <color theme="1"/>
      <name val="Calibri"/>
      <family val="2"/>
    </font>
    <font>
      <b/>
      <sz val="12"/>
      <color theme="1"/>
      <name val="Arial"/>
      <family val="2"/>
    </font>
    <font>
      <b/>
      <sz val="11"/>
      <color theme="1"/>
      <name val="Arial"/>
      <family val="2"/>
    </font>
    <font>
      <i/>
      <sz val="11"/>
      <color theme="1"/>
      <name val="Calibri"/>
      <family val="2"/>
      <scheme val="minor"/>
    </font>
    <font>
      <vertAlign val="subscript"/>
      <sz val="11"/>
      <color theme="1"/>
      <name val="Calibri"/>
      <family val="2"/>
      <scheme val="minor"/>
    </font>
    <font>
      <i/>
      <vertAlign val="subscript"/>
      <sz val="11"/>
      <color theme="1"/>
      <name val="Calibri"/>
      <family val="2"/>
      <scheme val="minor"/>
    </font>
    <font>
      <b/>
      <sz val="10"/>
      <color rgb="FF000000"/>
      <name val="Arial"/>
      <family val="2"/>
    </font>
    <font>
      <sz val="10"/>
      <color rgb="FF000000"/>
      <name val="Arial"/>
      <family val="2"/>
    </font>
    <font>
      <b/>
      <sz val="10"/>
      <name val="Arial"/>
      <family val="2"/>
    </font>
    <font>
      <b/>
      <sz val="10"/>
      <name val="Arial"/>
      <family val="2"/>
    </font>
    <font>
      <sz val="10"/>
      <name val="Arial"/>
      <family val="2"/>
    </font>
    <font>
      <sz val="9"/>
      <name val="Arial"/>
      <family val="2"/>
    </font>
    <font>
      <b/>
      <sz val="9"/>
      <name val="Arial"/>
      <family val="2"/>
    </font>
    <font>
      <sz val="10"/>
      <name val="Arial"/>
      <family val="2"/>
    </font>
    <font>
      <b/>
      <sz val="8"/>
      <color indexed="81"/>
      <name val="Tahoma"/>
      <family val="2"/>
    </font>
    <font>
      <sz val="8"/>
      <color indexed="81"/>
      <name val="Tahoma"/>
      <family val="2"/>
    </font>
    <font>
      <i/>
      <sz val="8"/>
      <color indexed="81"/>
      <name val="Tahoma"/>
      <family val="2"/>
    </font>
    <font>
      <i/>
      <sz val="10"/>
      <name val="Cambria"/>
      <family val="1"/>
      <scheme val="major"/>
    </font>
    <font>
      <vertAlign val="subscript"/>
      <sz val="10"/>
      <name val="Arial"/>
      <family val="2"/>
    </font>
    <font>
      <b/>
      <vertAlign val="subscript"/>
      <sz val="10"/>
      <name val="Arial"/>
      <family val="2"/>
    </font>
    <font>
      <b/>
      <sz val="9"/>
      <name val="Arial"/>
      <family val="2"/>
    </font>
    <font>
      <sz val="9"/>
      <color indexed="81"/>
      <name val="Tahoma"/>
      <family val="2"/>
    </font>
    <font>
      <b/>
      <sz val="10"/>
      <color theme="1"/>
      <name val="Arial"/>
      <family val="2"/>
    </font>
    <font>
      <vertAlign val="superscript"/>
      <sz val="10"/>
      <color theme="1"/>
      <name val="Arial"/>
      <family val="2"/>
    </font>
    <font>
      <u/>
      <sz val="11"/>
      <color theme="10"/>
      <name val="Calibri"/>
      <family val="2"/>
      <scheme val="minor"/>
    </font>
    <font>
      <i/>
      <sz val="10"/>
      <color rgb="FF000000"/>
      <name val="Arial"/>
      <family val="2"/>
    </font>
    <font>
      <i/>
      <vertAlign val="subscript"/>
      <sz val="10"/>
      <color rgb="FF000000"/>
      <name val="Arial"/>
      <family val="2"/>
    </font>
    <font>
      <vertAlign val="subscript"/>
      <sz val="10"/>
      <color rgb="FF000000"/>
      <name val="Arial"/>
      <family val="2"/>
    </font>
    <font>
      <b/>
      <sz val="11"/>
      <color theme="1"/>
      <name val="Calibri"/>
      <family val="2"/>
      <scheme val="minor"/>
    </font>
    <font>
      <b/>
      <sz val="14"/>
      <color theme="1"/>
      <name val="Calibri"/>
      <family val="2"/>
      <scheme val="minor"/>
    </font>
    <font>
      <b/>
      <vertAlign val="subscript"/>
      <sz val="14"/>
      <color theme="1"/>
      <name val="Calibri"/>
      <family val="2"/>
      <scheme val="minor"/>
    </font>
    <font>
      <sz val="8"/>
      <color theme="1"/>
      <name val="Calibri"/>
      <family val="2"/>
      <scheme val="minor"/>
    </font>
    <font>
      <sz val="11"/>
      <color theme="1"/>
      <name val="Calibri"/>
      <scheme val="minor"/>
    </font>
    <font>
      <sz val="8"/>
      <color theme="1"/>
      <name val="Calibri"/>
      <scheme val="minor"/>
    </font>
    <font>
      <vertAlign val="subscript"/>
      <sz val="11"/>
      <color theme="1"/>
      <name val="Calibri"/>
      <scheme val="minor"/>
    </font>
    <font>
      <i/>
      <sz val="11"/>
      <color theme="1"/>
      <name val="Calibri"/>
      <scheme val="minor"/>
    </font>
    <font>
      <i/>
      <vertAlign val="subscript"/>
      <sz val="11"/>
      <color theme="1"/>
      <name val="Calibri"/>
      <scheme val="minor"/>
    </font>
    <font>
      <i/>
      <sz val="10"/>
      <name val="Arial"/>
      <family val="2"/>
    </font>
    <font>
      <i/>
      <vertAlign val="subscript"/>
      <sz val="10"/>
      <name val="Arial"/>
      <family val="2"/>
    </font>
    <font>
      <b/>
      <i/>
      <sz val="10"/>
      <name val="Arial"/>
      <family val="2"/>
    </font>
    <font>
      <b/>
      <i/>
      <vertAlign val="subscript"/>
      <sz val="10"/>
      <name val="Arial"/>
      <family val="2"/>
    </font>
    <font>
      <vertAlign val="subscript"/>
      <sz val="11"/>
      <color theme="1"/>
      <name val="Cambria"/>
      <family val="1"/>
      <scheme val="major"/>
    </font>
    <font>
      <sz val="11"/>
      <name val="Calibri"/>
      <scheme val="minor"/>
    </font>
    <font>
      <i/>
      <sz val="8"/>
      <name val="Cambria"/>
      <family val="1"/>
      <scheme val="major"/>
    </font>
    <font>
      <sz val="8"/>
      <name val="Calibri"/>
      <scheme val="minor"/>
    </font>
    <font>
      <vertAlign val="subscript"/>
      <sz val="8"/>
      <color theme="1"/>
      <name val="Calibri"/>
      <scheme val="minor"/>
    </font>
    <font>
      <b/>
      <vertAlign val="superscript"/>
      <sz val="14"/>
      <color theme="1"/>
      <name val="Calibri"/>
      <scheme val="minor"/>
    </font>
    <font>
      <vertAlign val="superscript"/>
      <sz val="11"/>
      <color theme="1"/>
      <name val="Calibri"/>
      <scheme val="minor"/>
    </font>
    <font>
      <b/>
      <vertAlign val="superscript"/>
      <sz val="11"/>
      <color theme="1"/>
      <name val="Calibri"/>
      <scheme val="minor"/>
    </font>
    <font>
      <vertAlign val="superscript"/>
      <sz val="8"/>
      <color theme="1"/>
      <name val="Calibri"/>
      <scheme val="minor"/>
    </font>
    <font>
      <i/>
      <sz val="11"/>
      <color theme="1"/>
      <name val="Arial"/>
      <family val="2"/>
    </font>
    <font>
      <i/>
      <vertAlign val="subscript"/>
      <sz val="11"/>
      <color theme="1"/>
      <name val="Arial"/>
      <family val="2"/>
    </font>
    <font>
      <vertAlign val="subscript"/>
      <sz val="9"/>
      <name val="Arial"/>
      <family val="2"/>
    </font>
    <font>
      <vertAlign val="subscript"/>
      <sz val="11"/>
      <color theme="1"/>
      <name val="Arial"/>
      <family val="2"/>
    </font>
    <font>
      <b/>
      <sz val="14"/>
      <color theme="1"/>
      <name val="Arial"/>
      <family val="2"/>
    </font>
  </fonts>
  <fills count="20">
    <fill>
      <patternFill patternType="none"/>
    </fill>
    <fill>
      <patternFill patternType="gray125"/>
    </fill>
    <fill>
      <patternFill patternType="solid">
        <fgColor rgb="FFE6E6E6"/>
        <bgColor indexed="64"/>
      </patternFill>
    </fill>
    <fill>
      <patternFill patternType="solid">
        <fgColor indexed="4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6337778862885"/>
        <bgColor indexed="64"/>
      </patternFill>
    </fill>
    <fill>
      <patternFill patternType="solid">
        <fgColor theme="9" tint="-0.24994659260841701"/>
        <bgColor indexed="64"/>
      </patternFill>
    </fill>
    <fill>
      <patternFill patternType="solid">
        <fgColor theme="0" tint="-0.34998626667073579"/>
        <bgColor indexed="64"/>
      </patternFill>
    </fill>
  </fills>
  <borders count="54">
    <border>
      <left/>
      <right/>
      <top/>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2">
    <xf numFmtId="0" fontId="0" fillId="0" borderId="0"/>
    <xf numFmtId="0" fontId="30" fillId="0" borderId="0" applyNumberFormat="0" applyFill="0" applyBorder="0" applyAlignment="0" applyProtection="0"/>
  </cellStyleXfs>
  <cellXfs count="285">
    <xf numFmtId="0" fontId="0" fillId="0" borderId="0" xfId="0"/>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horizontal="right" vertical="center" wrapText="1"/>
    </xf>
    <xf numFmtId="0" fontId="9" fillId="0" borderId="0" xfId="0" applyFont="1"/>
    <xf numFmtId="0" fontId="3" fillId="0" borderId="0" xfId="0" applyFont="1" applyAlignment="1">
      <alignment horizontal="right" vertical="center" wrapText="1"/>
    </xf>
    <xf numFmtId="0" fontId="0" fillId="0" borderId="0" xfId="0" applyAlignment="1">
      <alignment horizontal="left" wrapText="1"/>
    </xf>
    <xf numFmtId="0" fontId="6"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3" fillId="0" borderId="4" xfId="0" applyFont="1" applyBorder="1" applyAlignment="1">
      <alignment horizontal="center" vertical="center" wrapText="1"/>
    </xf>
    <xf numFmtId="0" fontId="0" fillId="0" borderId="0" xfId="0" applyAlignment="1">
      <alignment horizontal="left" wrapText="1"/>
    </xf>
    <xf numFmtId="0" fontId="0" fillId="0" borderId="10" xfId="0" applyBorder="1"/>
    <xf numFmtId="0" fontId="16" fillId="0" borderId="9" xfId="0" applyFont="1" applyBorder="1" applyAlignment="1">
      <alignment horizontal="center"/>
    </xf>
    <xf numFmtId="0" fontId="19" fillId="0" borderId="11" xfId="0" applyFont="1" applyBorder="1"/>
    <xf numFmtId="0" fontId="26" fillId="0" borderId="5" xfId="0" applyFont="1" applyFill="1" applyBorder="1"/>
    <xf numFmtId="0" fontId="14" fillId="0" borderId="6" xfId="0" applyFont="1" applyBorder="1"/>
    <xf numFmtId="0" fontId="14" fillId="0" borderId="21" xfId="0" applyFont="1" applyBorder="1"/>
    <xf numFmtId="0" fontId="0" fillId="0" borderId="0" xfId="0" applyFill="1" applyBorder="1"/>
    <xf numFmtId="0" fontId="0" fillId="0" borderId="0" xfId="0" applyBorder="1"/>
    <xf numFmtId="0" fontId="0" fillId="0" borderId="12" xfId="0" applyBorder="1"/>
    <xf numFmtId="0" fontId="19" fillId="0" borderId="9" xfId="0" applyFont="1" applyBorder="1"/>
    <xf numFmtId="0" fontId="0" fillId="5" borderId="0" xfId="0" applyFill="1" applyBorder="1"/>
    <xf numFmtId="0" fontId="29" fillId="0" borderId="0" xfId="0" applyFont="1" applyAlignment="1">
      <alignment horizontal="justify" vertical="center"/>
    </xf>
    <xf numFmtId="0" fontId="9" fillId="0" borderId="0" xfId="0" applyFont="1" applyAlignment="1">
      <alignment horizontal="left"/>
    </xf>
    <xf numFmtId="0" fontId="9" fillId="0" borderId="0" xfId="0" applyFont="1" applyAlignment="1">
      <alignment horizontal="left" wrapText="1"/>
    </xf>
    <xf numFmtId="0" fontId="0" fillId="3" borderId="14" xfId="0" applyFill="1" applyBorder="1"/>
    <xf numFmtId="0" fontId="0" fillId="5" borderId="12" xfId="0" applyFill="1" applyBorder="1"/>
    <xf numFmtId="0" fontId="14" fillId="3" borderId="7" xfId="0" applyFont="1" applyFill="1" applyBorder="1"/>
    <xf numFmtId="0" fontId="14" fillId="7" borderId="7" xfId="0" applyFont="1" applyFill="1" applyBorder="1"/>
    <xf numFmtId="0" fontId="0" fillId="7" borderId="14" xfId="0" applyFill="1" applyBorder="1"/>
    <xf numFmtId="0" fontId="0" fillId="11" borderId="13" xfId="0" applyFill="1" applyBorder="1"/>
    <xf numFmtId="0" fontId="0" fillId="4" borderId="10" xfId="0" applyFill="1" applyBorder="1"/>
    <xf numFmtId="0" fontId="15" fillId="0" borderId="5" xfId="0" applyFont="1" applyBorder="1" applyAlignment="1">
      <alignment horizontal="center"/>
    </xf>
    <xf numFmtId="0" fontId="0" fillId="0" borderId="0" xfId="0" applyAlignment="1">
      <alignment horizontal="right"/>
    </xf>
    <xf numFmtId="0" fontId="0" fillId="0" borderId="27" xfId="0" applyBorder="1"/>
    <xf numFmtId="2" fontId="18" fillId="8" borderId="30" xfId="0" applyNumberFormat="1" applyFont="1" applyFill="1" applyBorder="1"/>
    <xf numFmtId="0" fontId="23" fillId="0" borderId="0" xfId="0" applyFont="1" applyBorder="1"/>
    <xf numFmtId="0" fontId="16" fillId="0" borderId="11" xfId="0" applyFont="1" applyFill="1" applyBorder="1"/>
    <xf numFmtId="0" fontId="16" fillId="0" borderId="30" xfId="0" applyFont="1" applyBorder="1" applyAlignment="1">
      <alignment horizontal="center"/>
    </xf>
    <xf numFmtId="2" fontId="16" fillId="8" borderId="31" xfId="0" applyNumberFormat="1" applyFont="1" applyFill="1" applyBorder="1"/>
    <xf numFmtId="2" fontId="16" fillId="7" borderId="31" xfId="0" applyNumberFormat="1" applyFont="1" applyFill="1" applyBorder="1"/>
    <xf numFmtId="2" fontId="16" fillId="9" borderId="31" xfId="0" applyNumberFormat="1" applyFont="1" applyFill="1" applyBorder="1"/>
    <xf numFmtId="2" fontId="16" fillId="10" borderId="32" xfId="0" applyNumberFormat="1" applyFont="1" applyFill="1" applyBorder="1"/>
    <xf numFmtId="2" fontId="0" fillId="7" borderId="30" xfId="0" applyNumberFormat="1" applyFill="1" applyBorder="1"/>
    <xf numFmtId="0" fontId="0" fillId="0" borderId="32" xfId="0" applyBorder="1"/>
    <xf numFmtId="0" fontId="0" fillId="0" borderId="31" xfId="0" applyBorder="1"/>
    <xf numFmtId="0" fontId="0" fillId="4" borderId="8" xfId="0" applyFill="1" applyBorder="1" applyAlignment="1">
      <alignment wrapText="1"/>
    </xf>
    <xf numFmtId="0" fontId="13" fillId="12" borderId="3" xfId="0" applyFont="1" applyFill="1" applyBorder="1" applyAlignment="1">
      <alignment vertical="center" wrapText="1"/>
    </xf>
    <xf numFmtId="0" fontId="13" fillId="12" borderId="4" xfId="0" applyFont="1" applyFill="1" applyBorder="1" applyAlignment="1">
      <alignment horizontal="center" vertical="center" wrapText="1"/>
    </xf>
    <xf numFmtId="0" fontId="13" fillId="12" borderId="12" xfId="0" applyFont="1" applyFill="1" applyBorder="1" applyAlignment="1">
      <alignment vertical="center" wrapText="1"/>
    </xf>
    <xf numFmtId="0" fontId="13" fillId="12" borderId="12" xfId="0" applyFont="1" applyFill="1" applyBorder="1" applyAlignment="1">
      <alignment horizontal="center" vertical="center" wrapText="1"/>
    </xf>
    <xf numFmtId="0" fontId="13" fillId="12" borderId="4" xfId="0" applyFont="1" applyFill="1" applyBorder="1" applyAlignment="1">
      <alignment vertical="center" wrapText="1"/>
    </xf>
    <xf numFmtId="0" fontId="13" fillId="12" borderId="24" xfId="0" applyFont="1" applyFill="1" applyBorder="1" applyAlignment="1">
      <alignment vertical="center" wrapText="1"/>
    </xf>
    <xf numFmtId="0" fontId="16" fillId="0" borderId="24" xfId="0" applyFont="1" applyBorder="1" applyAlignment="1">
      <alignment horizontal="center"/>
    </xf>
    <xf numFmtId="0" fontId="16" fillId="0" borderId="8" xfId="0" applyFont="1" applyBorder="1" applyAlignment="1">
      <alignment horizontal="center"/>
    </xf>
    <xf numFmtId="0" fontId="23" fillId="0" borderId="24" xfId="0" applyFont="1" applyBorder="1"/>
    <xf numFmtId="0" fontId="23" fillId="0" borderId="3" xfId="0" applyFont="1" applyBorder="1"/>
    <xf numFmtId="0" fontId="0" fillId="0" borderId="0" xfId="0" applyAlignment="1">
      <alignment horizontal="left" wrapText="1"/>
    </xf>
    <xf numFmtId="0" fontId="0" fillId="5" borderId="16" xfId="0" applyFill="1" applyBorder="1"/>
    <xf numFmtId="0" fontId="0" fillId="5" borderId="16" xfId="0" applyFill="1" applyBorder="1" applyAlignment="1">
      <alignment horizontal="right"/>
    </xf>
    <xf numFmtId="0" fontId="0" fillId="13" borderId="10" xfId="0" applyFill="1" applyBorder="1"/>
    <xf numFmtId="0" fontId="0" fillId="13" borderId="4" xfId="0" applyFill="1" applyBorder="1"/>
    <xf numFmtId="0" fontId="0" fillId="0" borderId="36" xfId="0" applyBorder="1"/>
    <xf numFmtId="0" fontId="14" fillId="8" borderId="7" xfId="0" applyFont="1" applyFill="1" applyBorder="1" applyAlignment="1">
      <alignment horizontal="center"/>
    </xf>
    <xf numFmtId="0" fontId="39" fillId="0" borderId="0" xfId="0" applyFont="1"/>
    <xf numFmtId="0" fontId="37" fillId="0" borderId="0" xfId="0" applyFont="1" applyAlignment="1">
      <alignment horizontal="right"/>
    </xf>
    <xf numFmtId="0" fontId="37" fillId="0" borderId="0" xfId="0" applyFont="1"/>
    <xf numFmtId="0" fontId="14" fillId="16" borderId="7" xfId="0" applyFont="1" applyFill="1" applyBorder="1"/>
    <xf numFmtId="0" fontId="0" fillId="16" borderId="13" xfId="0" applyFill="1" applyBorder="1"/>
    <xf numFmtId="0" fontId="16" fillId="4" borderId="33" xfId="0" applyFont="1" applyFill="1" applyBorder="1"/>
    <xf numFmtId="0" fontId="23" fillId="4" borderId="36" xfId="0" applyFont="1" applyFill="1" applyBorder="1"/>
    <xf numFmtId="0" fontId="23" fillId="4" borderId="37" xfId="0" applyFont="1" applyFill="1" applyBorder="1"/>
    <xf numFmtId="0" fontId="37" fillId="0" borderId="0" xfId="0" applyFont="1" applyFill="1" applyBorder="1"/>
    <xf numFmtId="0" fontId="0" fillId="0" borderId="38" xfId="0" applyBorder="1"/>
    <xf numFmtId="0" fontId="0" fillId="4" borderId="35" xfId="0" applyFill="1" applyBorder="1"/>
    <xf numFmtId="0" fontId="0" fillId="0" borderId="39" xfId="0" applyBorder="1"/>
    <xf numFmtId="0" fontId="19" fillId="0" borderId="35" xfId="0" applyFont="1" applyBorder="1"/>
    <xf numFmtId="0" fontId="19" fillId="0" borderId="34" xfId="0" applyFont="1" applyBorder="1"/>
    <xf numFmtId="0" fontId="14" fillId="15" borderId="7" xfId="0" applyFont="1" applyFill="1" applyBorder="1"/>
    <xf numFmtId="0" fontId="0" fillId="15" borderId="7" xfId="0" applyFill="1" applyBorder="1"/>
    <xf numFmtId="0" fontId="0" fillId="15" borderId="8" xfId="0" applyFill="1" applyBorder="1"/>
    <xf numFmtId="0" fontId="19" fillId="0" borderId="0" xfId="0" applyFont="1" applyBorder="1"/>
    <xf numFmtId="0" fontId="0" fillId="4" borderId="16" xfId="0" applyFill="1" applyBorder="1"/>
    <xf numFmtId="0" fontId="0" fillId="0" borderId="15" xfId="0" applyBorder="1"/>
    <xf numFmtId="0" fontId="0" fillId="0" borderId="16" xfId="0" applyBorder="1"/>
    <xf numFmtId="0" fontId="19" fillId="0" borderId="5" xfId="0" applyFont="1" applyBorder="1"/>
    <xf numFmtId="0" fontId="0" fillId="0" borderId="21" xfId="0" applyBorder="1"/>
    <xf numFmtId="0" fontId="0" fillId="0" borderId="16" xfId="0" applyFill="1" applyBorder="1"/>
    <xf numFmtId="0" fontId="0" fillId="0" borderId="0" xfId="0" applyAlignment="1">
      <alignment wrapText="1"/>
    </xf>
    <xf numFmtId="0" fontId="19" fillId="4" borderId="9" xfId="0" applyFont="1" applyFill="1" applyBorder="1"/>
    <xf numFmtId="0" fontId="0" fillId="16" borderId="14" xfId="0" applyFill="1" applyBorder="1"/>
    <xf numFmtId="0" fontId="0" fillId="5" borderId="17" xfId="0" applyFill="1" applyBorder="1" applyAlignment="1">
      <alignment horizontal="right"/>
    </xf>
    <xf numFmtId="0" fontId="0" fillId="5" borderId="22" xfId="0" applyFill="1" applyBorder="1" applyAlignment="1">
      <alignment horizontal="right"/>
    </xf>
    <xf numFmtId="0" fontId="19" fillId="4" borderId="27" xfId="0" applyFont="1" applyFill="1" applyBorder="1"/>
    <xf numFmtId="0" fontId="0" fillId="4" borderId="28" xfId="0" applyFill="1" applyBorder="1"/>
    <xf numFmtId="2" fontId="0" fillId="4" borderId="33" xfId="0" applyNumberFormat="1" applyFill="1" applyBorder="1"/>
    <xf numFmtId="0" fontId="19" fillId="0" borderId="43" xfId="0" applyFont="1" applyBorder="1"/>
    <xf numFmtId="0" fontId="19" fillId="0" borderId="45" xfId="0" applyFont="1" applyBorder="1"/>
    <xf numFmtId="2" fontId="0" fillId="16" borderId="30" xfId="0" applyNumberFormat="1" applyFill="1" applyBorder="1"/>
    <xf numFmtId="0" fontId="0" fillId="6" borderId="18" xfId="0" applyFill="1" applyBorder="1" applyAlignment="1">
      <alignment horizontal="right"/>
    </xf>
    <xf numFmtId="165" fontId="0" fillId="6" borderId="18" xfId="0" applyNumberFormat="1" applyFill="1" applyBorder="1" applyAlignment="1">
      <alignment horizontal="right"/>
    </xf>
    <xf numFmtId="0" fontId="10" fillId="0" borderId="0" xfId="0" applyFont="1"/>
    <xf numFmtId="0" fontId="0" fillId="5" borderId="33" xfId="0" applyFill="1" applyBorder="1"/>
    <xf numFmtId="165" fontId="0" fillId="0" borderId="15" xfId="0" applyNumberFormat="1" applyBorder="1"/>
    <xf numFmtId="165" fontId="0" fillId="0" borderId="15" xfId="0" applyNumberFormat="1" applyFill="1" applyBorder="1"/>
    <xf numFmtId="0" fontId="41" fillId="0" borderId="0" xfId="0" applyFont="1"/>
    <xf numFmtId="0" fontId="9" fillId="0" borderId="11" xfId="0" applyFont="1" applyBorder="1"/>
    <xf numFmtId="0" fontId="43" fillId="0" borderId="11" xfId="0" applyFont="1" applyBorder="1"/>
    <xf numFmtId="0" fontId="43" fillId="0" borderId="9" xfId="0" applyFont="1" applyBorder="1"/>
    <xf numFmtId="0" fontId="0" fillId="5" borderId="18" xfId="0" applyFill="1" applyBorder="1" applyAlignment="1">
      <alignment horizontal="right"/>
    </xf>
    <xf numFmtId="0" fontId="38" fillId="0" borderId="0" xfId="0" applyFont="1" applyAlignment="1">
      <alignment horizontal="right"/>
    </xf>
    <xf numFmtId="0" fontId="45" fillId="11" borderId="7" xfId="0" applyFont="1" applyFill="1" applyBorder="1"/>
    <xf numFmtId="0" fontId="43" fillId="0" borderId="11" xfId="0" applyFont="1" applyFill="1" applyBorder="1"/>
    <xf numFmtId="0" fontId="14" fillId="17" borderId="5" xfId="0" applyFont="1" applyFill="1" applyBorder="1"/>
    <xf numFmtId="0" fontId="0" fillId="17" borderId="6" xfId="0" applyFill="1" applyBorder="1"/>
    <xf numFmtId="164" fontId="17" fillId="18" borderId="30" xfId="0" applyNumberFormat="1" applyFont="1" applyFill="1" applyBorder="1"/>
    <xf numFmtId="0" fontId="3" fillId="5" borderId="16" xfId="0" applyFont="1" applyFill="1" applyBorder="1" applyAlignment="1">
      <alignment vertical="center" wrapText="1"/>
    </xf>
    <xf numFmtId="0" fontId="38" fillId="13" borderId="20" xfId="0" applyFont="1" applyFill="1" applyBorder="1"/>
    <xf numFmtId="0" fontId="0" fillId="13" borderId="3" xfId="0" applyFill="1" applyBorder="1"/>
    <xf numFmtId="0" fontId="0" fillId="13" borderId="19" xfId="0" applyFill="1" applyBorder="1"/>
    <xf numFmtId="0" fontId="0" fillId="13" borderId="23" xfId="0" applyFill="1" applyBorder="1"/>
    <xf numFmtId="0" fontId="0" fillId="13" borderId="44" xfId="0" applyFill="1" applyBorder="1"/>
    <xf numFmtId="0" fontId="0" fillId="13" borderId="15" xfId="0" applyFill="1" applyBorder="1"/>
    <xf numFmtId="0" fontId="0" fillId="13" borderId="46" xfId="0" applyFill="1" applyBorder="1"/>
    <xf numFmtId="0" fontId="0" fillId="19" borderId="16" xfId="0" applyFill="1" applyBorder="1"/>
    <xf numFmtId="164" fontId="17" fillId="14" borderId="16" xfId="0" applyNumberFormat="1" applyFont="1" applyFill="1" applyBorder="1"/>
    <xf numFmtId="2" fontId="16" fillId="8" borderId="16" xfId="0" applyNumberFormat="1" applyFont="1" applyFill="1" applyBorder="1"/>
    <xf numFmtId="2" fontId="16" fillId="7" borderId="16" xfId="0" applyNumberFormat="1" applyFont="1" applyFill="1" applyBorder="1"/>
    <xf numFmtId="2" fontId="16" fillId="9" borderId="16" xfId="0" applyNumberFormat="1" applyFont="1" applyFill="1" applyBorder="1"/>
    <xf numFmtId="2" fontId="16" fillId="10" borderId="16" xfId="0" applyNumberFormat="1" applyFont="1" applyFill="1" applyBorder="1"/>
    <xf numFmtId="0" fontId="1" fillId="0" borderId="0" xfId="0" applyFont="1" applyAlignment="1">
      <alignment vertical="center"/>
    </xf>
    <xf numFmtId="0" fontId="26" fillId="0" borderId="7" xfId="0" applyFont="1" applyBorder="1" applyAlignment="1">
      <alignment horizontal="center" wrapText="1"/>
    </xf>
    <xf numFmtId="0" fontId="14" fillId="0" borderId="7" xfId="0" applyFont="1" applyBorder="1" applyAlignment="1">
      <alignment horizontal="center" wrapText="1"/>
    </xf>
    <xf numFmtId="0" fontId="18" fillId="0" borderId="8" xfId="0" applyFont="1" applyBorder="1" applyAlignment="1">
      <alignment horizontal="center" wrapText="1"/>
    </xf>
    <xf numFmtId="2" fontId="0" fillId="11" borderId="8" xfId="0" applyNumberFormat="1" applyFont="1" applyFill="1" applyBorder="1" applyAlignment="1">
      <alignment horizontal="right"/>
    </xf>
    <xf numFmtId="1" fontId="0" fillId="5" borderId="36" xfId="0" applyNumberFormat="1" applyFont="1" applyFill="1" applyBorder="1" applyAlignment="1">
      <alignment horizontal="right"/>
    </xf>
    <xf numFmtId="0" fontId="0" fillId="0" borderId="47" xfId="0" applyFont="1" applyBorder="1" applyAlignment="1">
      <alignment horizontal="right"/>
    </xf>
    <xf numFmtId="164" fontId="48" fillId="0" borderId="47" xfId="0" applyNumberFormat="1" applyFont="1" applyFill="1" applyBorder="1" applyAlignment="1">
      <alignment horizontal="right"/>
    </xf>
    <xf numFmtId="0" fontId="0" fillId="5" borderId="48" xfId="0" applyFill="1" applyBorder="1" applyAlignment="1">
      <alignment horizontal="right"/>
    </xf>
    <xf numFmtId="0" fontId="0" fillId="0" borderId="24" xfId="0" applyBorder="1"/>
    <xf numFmtId="0" fontId="0" fillId="0" borderId="3" xfId="0" applyBorder="1"/>
    <xf numFmtId="0" fontId="26" fillId="0" borderId="30" xfId="0" applyFont="1" applyBorder="1" applyAlignment="1">
      <alignment horizontal="center" wrapText="1"/>
    </xf>
    <xf numFmtId="0" fontId="26" fillId="0" borderId="8" xfId="0" applyFont="1" applyBorder="1" applyAlignment="1">
      <alignment horizontal="center" wrapText="1"/>
    </xf>
    <xf numFmtId="0" fontId="0" fillId="5" borderId="36" xfId="0" applyFill="1" applyBorder="1"/>
    <xf numFmtId="165" fontId="0" fillId="0" borderId="47" xfId="0" applyNumberFormat="1" applyFill="1" applyBorder="1"/>
    <xf numFmtId="0" fontId="0" fillId="13" borderId="47" xfId="0" applyFill="1" applyBorder="1"/>
    <xf numFmtId="0" fontId="0" fillId="13" borderId="37" xfId="0" applyFill="1" applyBorder="1"/>
    <xf numFmtId="2" fontId="0" fillId="16" borderId="8" xfId="0" applyNumberFormat="1" applyFill="1" applyBorder="1"/>
    <xf numFmtId="165" fontId="0" fillId="6" borderId="48" xfId="0" applyNumberFormat="1" applyFill="1" applyBorder="1" applyAlignment="1">
      <alignment horizontal="right"/>
    </xf>
    <xf numFmtId="0" fontId="26" fillId="0" borderId="13" xfId="0" applyFont="1" applyBorder="1" applyAlignment="1">
      <alignment horizontal="center" wrapText="1"/>
    </xf>
    <xf numFmtId="0" fontId="18" fillId="0" borderId="14" xfId="0" applyFont="1" applyBorder="1" applyAlignment="1">
      <alignment horizontal="center" wrapText="1"/>
    </xf>
    <xf numFmtId="0" fontId="26" fillId="0" borderId="7" xfId="0" applyFont="1" applyBorder="1" applyAlignment="1">
      <alignment horizontal="center" wrapText="1" shrinkToFit="1"/>
    </xf>
    <xf numFmtId="0" fontId="14" fillId="0" borderId="7" xfId="0" applyFont="1" applyBorder="1" applyAlignment="1">
      <alignment horizontal="center" wrapText="1" shrinkToFit="1"/>
    </xf>
    <xf numFmtId="0" fontId="18" fillId="0" borderId="8" xfId="0" applyFont="1" applyBorder="1" applyAlignment="1">
      <alignment horizontal="center" wrapText="1" shrinkToFit="1"/>
    </xf>
    <xf numFmtId="2" fontId="0" fillId="7" borderId="8" xfId="0" applyNumberFormat="1" applyFill="1" applyBorder="1"/>
    <xf numFmtId="2" fontId="0" fillId="4" borderId="36" xfId="0" applyNumberFormat="1" applyFill="1" applyBorder="1"/>
    <xf numFmtId="0" fontId="0" fillId="5" borderId="47" xfId="0" applyFill="1" applyBorder="1" applyAlignment="1">
      <alignment horizontal="right"/>
    </xf>
    <xf numFmtId="0" fontId="0" fillId="0" borderId="48" xfId="0" applyBorder="1"/>
    <xf numFmtId="0" fontId="14" fillId="0" borderId="8" xfId="0" applyFont="1" applyBorder="1" applyAlignment="1">
      <alignment horizontal="center" wrapText="1"/>
    </xf>
    <xf numFmtId="0" fontId="19" fillId="0" borderId="43" xfId="0" applyFont="1" applyFill="1" applyBorder="1"/>
    <xf numFmtId="0" fontId="38" fillId="13" borderId="19" xfId="0" applyFont="1" applyFill="1" applyBorder="1"/>
    <xf numFmtId="0" fontId="15" fillId="0" borderId="7" xfId="0" applyFont="1" applyBorder="1" applyAlignment="1">
      <alignment horizontal="center" wrapText="1"/>
    </xf>
    <xf numFmtId="2" fontId="16" fillId="8" borderId="24" xfId="0" applyNumberFormat="1" applyFont="1" applyFill="1" applyBorder="1"/>
    <xf numFmtId="2" fontId="16" fillId="7" borderId="24" xfId="0" applyNumberFormat="1" applyFont="1" applyFill="1" applyBorder="1"/>
    <xf numFmtId="2" fontId="16" fillId="9" borderId="24" xfId="0" applyNumberFormat="1" applyFont="1" applyFill="1" applyBorder="1"/>
    <xf numFmtId="2" fontId="16" fillId="10" borderId="3" xfId="0" applyNumberFormat="1" applyFont="1" applyFill="1" applyBorder="1"/>
    <xf numFmtId="2" fontId="0" fillId="16" borderId="49" xfId="0" applyNumberFormat="1" applyFill="1" applyBorder="1"/>
    <xf numFmtId="165" fontId="0" fillId="6" borderId="41" xfId="0" applyNumberFormat="1" applyFill="1" applyBorder="1" applyAlignment="1">
      <alignment horizontal="right"/>
    </xf>
    <xf numFmtId="0" fontId="0" fillId="13" borderId="22" xfId="0" applyFill="1" applyBorder="1"/>
    <xf numFmtId="2" fontId="0" fillId="16" borderId="7" xfId="0" applyNumberFormat="1" applyFill="1" applyBorder="1"/>
    <xf numFmtId="165" fontId="0" fillId="6" borderId="34" xfId="0" applyNumberFormat="1" applyFill="1" applyBorder="1" applyAlignment="1">
      <alignment horizontal="right"/>
    </xf>
    <xf numFmtId="0" fontId="0" fillId="13" borderId="43" xfId="0" applyFill="1" applyBorder="1"/>
    <xf numFmtId="0" fontId="0" fillId="13" borderId="45" xfId="0" applyFill="1" applyBorder="1"/>
    <xf numFmtId="2" fontId="0" fillId="16" borderId="14" xfId="0" applyNumberFormat="1" applyFill="1" applyBorder="1"/>
    <xf numFmtId="165" fontId="0" fillId="6" borderId="40" xfId="0" applyNumberFormat="1" applyFill="1" applyBorder="1" applyAlignment="1">
      <alignment horizontal="right"/>
    </xf>
    <xf numFmtId="0" fontId="0" fillId="13" borderId="50" xfId="0" applyFill="1" applyBorder="1"/>
    <xf numFmtId="0" fontId="0" fillId="13" borderId="51" xfId="0" applyFill="1" applyBorder="1"/>
    <xf numFmtId="0" fontId="0" fillId="0" borderId="28" xfId="0" applyBorder="1"/>
    <xf numFmtId="0" fontId="0" fillId="5" borderId="44" xfId="0" applyFill="1" applyBorder="1" applyAlignment="1">
      <alignment horizontal="right"/>
    </xf>
    <xf numFmtId="0" fontId="0" fillId="0" borderId="29" xfId="0" applyBorder="1"/>
    <xf numFmtId="0" fontId="0" fillId="5" borderId="50" xfId="0" applyFill="1" applyBorder="1" applyAlignment="1">
      <alignment horizontal="right"/>
    </xf>
    <xf numFmtId="0" fontId="0" fillId="0" borderId="40" xfId="0" applyBorder="1"/>
    <xf numFmtId="0" fontId="0" fillId="5" borderId="43" xfId="0" applyFill="1" applyBorder="1" applyAlignment="1">
      <alignment horizontal="right"/>
    </xf>
    <xf numFmtId="0" fontId="0" fillId="0" borderId="34" xfId="0" applyBorder="1"/>
    <xf numFmtId="2" fontId="0" fillId="0" borderId="5" xfId="0" applyNumberFormat="1" applyBorder="1"/>
    <xf numFmtId="2" fontId="0" fillId="11" borderId="13" xfId="0" applyNumberFormat="1" applyFont="1" applyFill="1" applyBorder="1" applyAlignment="1">
      <alignment horizontal="right"/>
    </xf>
    <xf numFmtId="1" fontId="0" fillId="5" borderId="28" xfId="0" applyNumberFormat="1" applyFont="1" applyFill="1" applyBorder="1" applyAlignment="1">
      <alignment horizontal="right"/>
    </xf>
    <xf numFmtId="0" fontId="0" fillId="0" borderId="44" xfId="0" applyFont="1" applyBorder="1" applyAlignment="1">
      <alignment horizontal="right"/>
    </xf>
    <xf numFmtId="164" fontId="48" fillId="0" borderId="44" xfId="0" applyNumberFormat="1" applyFont="1" applyFill="1" applyBorder="1" applyAlignment="1">
      <alignment horizontal="right"/>
    </xf>
    <xf numFmtId="0" fontId="14" fillId="0" borderId="13" xfId="0" applyFont="1" applyBorder="1" applyAlignment="1">
      <alignment horizontal="center" wrapText="1"/>
    </xf>
    <xf numFmtId="2" fontId="0" fillId="0" borderId="0" xfId="0" applyNumberFormat="1"/>
    <xf numFmtId="0" fontId="16" fillId="15" borderId="7" xfId="0" applyFont="1" applyFill="1" applyBorder="1"/>
    <xf numFmtId="0" fontId="49" fillId="0" borderId="0" xfId="0" applyFont="1" applyBorder="1"/>
    <xf numFmtId="164" fontId="50" fillId="0" borderId="16" xfId="0" applyNumberFormat="1" applyFont="1" applyFill="1" applyBorder="1" applyAlignment="1">
      <alignment horizontal="right"/>
    </xf>
    <xf numFmtId="165" fontId="37" fillId="0" borderId="16" xfId="0" applyNumberFormat="1" applyFont="1" applyBorder="1"/>
    <xf numFmtId="0" fontId="16" fillId="0" borderId="11" xfId="0" applyFont="1" applyBorder="1"/>
    <xf numFmtId="0" fontId="0" fillId="0" borderId="47" xfId="0" applyBorder="1"/>
    <xf numFmtId="0" fontId="0" fillId="0" borderId="44" xfId="0" applyBorder="1"/>
    <xf numFmtId="0" fontId="16" fillId="0" borderId="9" xfId="0" applyFont="1" applyBorder="1"/>
    <xf numFmtId="0" fontId="0" fillId="0" borderId="37" xfId="0" applyBorder="1"/>
    <xf numFmtId="0" fontId="0" fillId="0" borderId="46" xfId="0" applyBorder="1"/>
    <xf numFmtId="0" fontId="0" fillId="4" borderId="52" xfId="0" applyFill="1" applyBorder="1"/>
    <xf numFmtId="0" fontId="0" fillId="6" borderId="12" xfId="0" applyFill="1" applyBorder="1"/>
    <xf numFmtId="0" fontId="0" fillId="6" borderId="15" xfId="0" applyFill="1" applyBorder="1"/>
    <xf numFmtId="0" fontId="0" fillId="6" borderId="47" xfId="0" applyFill="1" applyBorder="1"/>
    <xf numFmtId="0" fontId="0" fillId="6" borderId="4" xfId="0" applyFill="1" applyBorder="1"/>
    <xf numFmtId="0" fontId="0" fillId="6" borderId="19" xfId="0" applyFill="1" applyBorder="1"/>
    <xf numFmtId="0" fontId="0" fillId="6" borderId="37" xfId="0" applyFill="1" applyBorder="1"/>
    <xf numFmtId="166" fontId="0" fillId="3" borderId="30" xfId="0" applyNumberFormat="1" applyFill="1" applyBorder="1"/>
    <xf numFmtId="166" fontId="0" fillId="3" borderId="8" xfId="0" applyNumberFormat="1" applyFill="1" applyBorder="1"/>
    <xf numFmtId="166" fontId="0" fillId="16" borderId="7" xfId="0" applyNumberFormat="1" applyFill="1" applyBorder="1"/>
    <xf numFmtId="166" fontId="0" fillId="16" borderId="8" xfId="0" applyNumberFormat="1" applyFill="1" applyBorder="1"/>
    <xf numFmtId="166" fontId="0" fillId="4" borderId="32" xfId="0" applyNumberFormat="1" applyFill="1" applyBorder="1"/>
    <xf numFmtId="166" fontId="0" fillId="15" borderId="7" xfId="0" applyNumberFormat="1" applyFill="1" applyBorder="1"/>
    <xf numFmtId="166" fontId="0" fillId="15" borderId="8" xfId="0" applyNumberFormat="1" applyFill="1" applyBorder="1"/>
    <xf numFmtId="166" fontId="0" fillId="15" borderId="13" xfId="0" applyNumberFormat="1" applyFill="1" applyBorder="1"/>
    <xf numFmtId="166" fontId="0" fillId="15" borderId="14" xfId="0" applyNumberFormat="1" applyFill="1" applyBorder="1"/>
    <xf numFmtId="166" fontId="16" fillId="4" borderId="19" xfId="0" applyNumberFormat="1" applyFont="1" applyFill="1" applyBorder="1"/>
    <xf numFmtId="166" fontId="0" fillId="5" borderId="34" xfId="0" applyNumberFormat="1" applyFill="1" applyBorder="1"/>
    <xf numFmtId="166" fontId="0" fillId="4" borderId="11" xfId="0" applyNumberFormat="1" applyFill="1" applyBorder="1"/>
    <xf numFmtId="166" fontId="0" fillId="4" borderId="24" xfId="0" applyNumberFormat="1" applyFill="1" applyBorder="1"/>
    <xf numFmtId="166" fontId="0" fillId="17" borderId="5" xfId="0" applyNumberFormat="1" applyFill="1" applyBorder="1"/>
    <xf numFmtId="166" fontId="0" fillId="17" borderId="6" xfId="0" applyNumberFormat="1" applyFill="1" applyBorder="1"/>
    <xf numFmtId="166" fontId="0" fillId="17" borderId="26" xfId="0" applyNumberFormat="1" applyFill="1" applyBorder="1"/>
    <xf numFmtId="0" fontId="0" fillId="4" borderId="38" xfId="0" applyFill="1" applyBorder="1"/>
    <xf numFmtId="166" fontId="0" fillId="4" borderId="0" xfId="0" applyNumberFormat="1" applyFill="1" applyBorder="1"/>
    <xf numFmtId="0" fontId="0" fillId="0" borderId="50" xfId="0" applyBorder="1"/>
    <xf numFmtId="0" fontId="0" fillId="0" borderId="51" xfId="0" applyBorder="1"/>
    <xf numFmtId="0" fontId="18" fillId="0" borderId="7" xfId="0" applyFont="1" applyBorder="1" applyAlignment="1">
      <alignment horizontal="center" wrapText="1"/>
    </xf>
    <xf numFmtId="0" fontId="49" fillId="0" borderId="16" xfId="0" applyFont="1" applyBorder="1" applyAlignment="1">
      <alignment wrapText="1"/>
    </xf>
    <xf numFmtId="0" fontId="49" fillId="0" borderId="0" xfId="0" applyFont="1" applyBorder="1" applyAlignment="1">
      <alignment horizontal="right"/>
    </xf>
    <xf numFmtId="0" fontId="16" fillId="0" borderId="3" xfId="0" applyFont="1" applyBorder="1" applyAlignment="1">
      <alignment horizontal="center"/>
    </xf>
    <xf numFmtId="166" fontId="17" fillId="14" borderId="30" xfId="0" applyNumberFormat="1" applyFont="1" applyFill="1" applyBorder="1"/>
    <xf numFmtId="166" fontId="17" fillId="14" borderId="8" xfId="0" applyNumberFormat="1" applyFont="1" applyFill="1" applyBorder="1"/>
    <xf numFmtId="0" fontId="1" fillId="0" borderId="0" xfId="0" applyFont="1" applyAlignment="1">
      <alignment horizontal="left" vertical="center"/>
    </xf>
    <xf numFmtId="1" fontId="0" fillId="5" borderId="33" xfId="0" applyNumberFormat="1" applyFill="1" applyBorder="1"/>
    <xf numFmtId="1" fontId="0" fillId="5" borderId="36" xfId="0" applyNumberFormat="1" applyFill="1" applyBorder="1"/>
    <xf numFmtId="1" fontId="0" fillId="5" borderId="42" xfId="0" applyNumberFormat="1" applyFill="1" applyBorder="1"/>
    <xf numFmtId="1" fontId="0" fillId="5" borderId="27" xfId="0" applyNumberFormat="1" applyFill="1" applyBorder="1"/>
    <xf numFmtId="1" fontId="0" fillId="5" borderId="29" xfId="0" applyNumberFormat="1" applyFill="1" applyBorder="1"/>
    <xf numFmtId="167" fontId="17" fillId="12" borderId="30" xfId="0" applyNumberFormat="1" applyFont="1" applyFill="1" applyBorder="1"/>
    <xf numFmtId="167" fontId="17" fillId="12" borderId="8" xfId="0" applyNumberFormat="1" applyFont="1" applyFill="1" applyBorder="1"/>
    <xf numFmtId="0" fontId="16" fillId="0" borderId="30" xfId="0" applyFont="1" applyBorder="1" applyAlignment="1">
      <alignment horizontal="left"/>
    </xf>
    <xf numFmtId="0" fontId="16" fillId="0" borderId="8" xfId="0" applyFont="1" applyBorder="1" applyAlignment="1">
      <alignment horizontal="right"/>
    </xf>
    <xf numFmtId="0" fontId="60" fillId="0" borderId="0" xfId="0" applyFont="1" applyAlignment="1">
      <alignment horizontal="left" vertical="center"/>
    </xf>
    <xf numFmtId="164" fontId="17" fillId="18" borderId="8" xfId="0" applyNumberFormat="1" applyFont="1" applyFill="1" applyBorder="1"/>
    <xf numFmtId="0" fontId="7" fillId="0" borderId="0" xfId="0" applyFont="1" applyAlignment="1">
      <alignment horizontal="left" vertical="center" wrapText="1"/>
    </xf>
    <xf numFmtId="0" fontId="3" fillId="0" borderId="0" xfId="0" applyFont="1" applyAlignment="1">
      <alignment horizontal="left" vertical="center" wrapText="1"/>
    </xf>
    <xf numFmtId="0" fontId="0" fillId="0" borderId="53" xfId="0" applyBorder="1" applyAlignment="1">
      <alignment horizontal="left"/>
    </xf>
    <xf numFmtId="0" fontId="0" fillId="0" borderId="0" xfId="0" applyAlignment="1">
      <alignment horizontal="left"/>
    </xf>
    <xf numFmtId="0" fontId="3" fillId="0" borderId="53" xfId="0" applyFont="1" applyBorder="1" applyAlignment="1">
      <alignment horizontal="left" vertical="center" wrapText="1"/>
    </xf>
    <xf numFmtId="0" fontId="1"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center"/>
    </xf>
    <xf numFmtId="0" fontId="37" fillId="0" borderId="0" xfId="0" applyFont="1" applyFill="1" applyBorder="1" applyAlignment="1">
      <alignment horizontal="center"/>
    </xf>
    <xf numFmtId="0" fontId="37" fillId="0" borderId="12" xfId="0" applyFont="1" applyFill="1" applyBorder="1" applyAlignment="1">
      <alignment horizontal="center"/>
    </xf>
    <xf numFmtId="0" fontId="37" fillId="0" borderId="10" xfId="0" applyFont="1" applyFill="1" applyBorder="1" applyAlignment="1">
      <alignment horizontal="center"/>
    </xf>
    <xf numFmtId="0" fontId="37" fillId="0" borderId="4" xfId="0" applyFont="1" applyFill="1" applyBorder="1" applyAlignment="1">
      <alignment horizontal="center"/>
    </xf>
    <xf numFmtId="0" fontId="7" fillId="0" borderId="0" xfId="0" applyFont="1" applyAlignment="1">
      <alignment horizontal="left" vertical="center"/>
    </xf>
    <xf numFmtId="0" fontId="37" fillId="0" borderId="0" xfId="0" applyFont="1" applyAlignment="1">
      <alignment horizontal="left" wrapText="1"/>
    </xf>
    <xf numFmtId="0" fontId="35" fillId="0" borderId="0" xfId="0" applyFont="1" applyAlignment="1">
      <alignment horizontal="left"/>
    </xf>
    <xf numFmtId="0" fontId="34" fillId="0" borderId="10" xfId="0" applyFont="1" applyBorder="1" applyAlignment="1">
      <alignment wrapText="1"/>
    </xf>
    <xf numFmtId="0" fontId="34" fillId="0" borderId="10" xfId="0" applyFont="1" applyBorder="1" applyAlignment="1">
      <alignment horizontal="left" wrapText="1"/>
    </xf>
    <xf numFmtId="0" fontId="0" fillId="0" borderId="10" xfId="0" applyBorder="1" applyAlignment="1">
      <alignment wrapText="1"/>
    </xf>
    <xf numFmtId="0" fontId="13" fillId="12" borderId="25" xfId="0" applyFont="1" applyFill="1" applyBorder="1" applyAlignment="1">
      <alignment vertical="center" wrapText="1"/>
    </xf>
    <xf numFmtId="0" fontId="13" fillId="12" borderId="24" xfId="0" applyFont="1" applyFill="1" applyBorder="1" applyAlignment="1">
      <alignment vertical="center" wrapText="1"/>
    </xf>
    <xf numFmtId="0" fontId="13" fillId="12" borderId="3" xfId="0" applyFont="1" applyFill="1" applyBorder="1" applyAlignment="1">
      <alignment vertical="center" wrapText="1"/>
    </xf>
    <xf numFmtId="0" fontId="13" fillId="12" borderId="25" xfId="0" applyFont="1" applyFill="1" applyBorder="1" applyAlignment="1">
      <alignment horizontal="center" vertical="center" wrapText="1"/>
    </xf>
    <xf numFmtId="0" fontId="13" fillId="12" borderId="24"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2" borderId="26" xfId="0" applyFont="1" applyFill="1" applyBorder="1" applyAlignment="1">
      <alignment horizontal="center" vertical="center" wrapText="1"/>
    </xf>
    <xf numFmtId="0" fontId="13" fillId="12" borderId="26" xfId="0" applyFont="1" applyFill="1" applyBorder="1" applyAlignment="1">
      <alignment vertical="center" wrapText="1"/>
    </xf>
    <xf numFmtId="0" fontId="13" fillId="0" borderId="26" xfId="0" applyFont="1" applyBorder="1" applyAlignment="1">
      <alignment horizontal="center" vertical="center" wrapText="1"/>
    </xf>
    <xf numFmtId="0" fontId="13" fillId="0" borderId="3" xfId="0" applyFont="1" applyBorder="1" applyAlignment="1">
      <alignment horizontal="center" vertical="center" wrapText="1"/>
    </xf>
    <xf numFmtId="0" fontId="28" fillId="0" borderId="10" xfId="0" applyFont="1" applyBorder="1" applyAlignment="1">
      <alignment horizontal="left" vertical="center"/>
    </xf>
    <xf numFmtId="0" fontId="5" fillId="12" borderId="26" xfId="0" applyFont="1" applyFill="1" applyBorder="1" applyAlignment="1">
      <alignment horizontal="left" vertical="center" wrapText="1"/>
    </xf>
    <xf numFmtId="0" fontId="5" fillId="12" borderId="24" xfId="0" applyFont="1" applyFill="1" applyBorder="1" applyAlignment="1">
      <alignment horizontal="left" vertical="center" wrapText="1"/>
    </xf>
    <xf numFmtId="0" fontId="5" fillId="12" borderId="3" xfId="0" applyFont="1" applyFill="1" applyBorder="1" applyAlignment="1">
      <alignment horizontal="left" vertical="center" wrapText="1"/>
    </xf>
    <xf numFmtId="0" fontId="50" fillId="0" borderId="0" xfId="1" applyFont="1" applyAlignment="1">
      <alignment horizontal="left" vertical="center" wrapText="1"/>
    </xf>
    <xf numFmtId="0" fontId="39" fillId="0" borderId="0" xfId="0" applyFont="1" applyAlignment="1">
      <alignment horizontal="left" wrapText="1"/>
    </xf>
    <xf numFmtId="0" fontId="39" fillId="0" borderId="0" xfId="0" applyFont="1" applyAlignment="1">
      <alignment horizontal="left"/>
    </xf>
    <xf numFmtId="0" fontId="39"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color rgb="FFE2F1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7.png"/><Relationship Id="rId13" Type="http://schemas.openxmlformats.org/officeDocument/2006/relationships/image" Target="../media/image22.png"/><Relationship Id="rId3" Type="http://schemas.openxmlformats.org/officeDocument/2006/relationships/image" Target="../media/image12.png"/><Relationship Id="rId7" Type="http://schemas.openxmlformats.org/officeDocument/2006/relationships/image" Target="../media/image16.png"/><Relationship Id="rId12" Type="http://schemas.openxmlformats.org/officeDocument/2006/relationships/image" Target="../media/image21.png"/><Relationship Id="rId2" Type="http://schemas.openxmlformats.org/officeDocument/2006/relationships/image" Target="../media/image7.png"/><Relationship Id="rId1" Type="http://schemas.openxmlformats.org/officeDocument/2006/relationships/image" Target="../media/image11.png"/><Relationship Id="rId6" Type="http://schemas.openxmlformats.org/officeDocument/2006/relationships/image" Target="../media/image15.png"/><Relationship Id="rId11" Type="http://schemas.openxmlformats.org/officeDocument/2006/relationships/image" Target="../media/image20.png"/><Relationship Id="rId5" Type="http://schemas.openxmlformats.org/officeDocument/2006/relationships/image" Target="../media/image14.png"/><Relationship Id="rId10" Type="http://schemas.openxmlformats.org/officeDocument/2006/relationships/image" Target="../media/image19.png"/><Relationship Id="rId4" Type="http://schemas.openxmlformats.org/officeDocument/2006/relationships/image" Target="../media/image13.png"/><Relationship Id="rId9" Type="http://schemas.openxmlformats.org/officeDocument/2006/relationships/image" Target="../media/image18.png"/><Relationship Id="rId14" Type="http://schemas.openxmlformats.org/officeDocument/2006/relationships/image" Target="../media/image2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5.png"/><Relationship Id="rId2" Type="http://schemas.openxmlformats.org/officeDocument/2006/relationships/image" Target="../media/image24.png"/><Relationship Id="rId1" Type="http://schemas.openxmlformats.org/officeDocument/2006/relationships/image" Target="../media/image1.png"/><Relationship Id="rId4" Type="http://schemas.openxmlformats.org/officeDocument/2006/relationships/image" Target="../media/image26.png"/></Relationships>
</file>

<file path=xl/drawings/_rels/drawing4.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4.png"/><Relationship Id="rId1" Type="http://schemas.openxmlformats.org/officeDocument/2006/relationships/image" Target="../media/image27.png"/><Relationship Id="rId5" Type="http://schemas.openxmlformats.org/officeDocument/2006/relationships/image" Target="../media/image30.png"/><Relationship Id="rId4" Type="http://schemas.openxmlformats.org/officeDocument/2006/relationships/image" Target="../media/image29.png"/></Relationships>
</file>

<file path=xl/drawings/_rels/drawing5.xml.rels><?xml version="1.0" encoding="UTF-8" standalone="yes"?>
<Relationships xmlns="http://schemas.openxmlformats.org/package/2006/relationships"><Relationship Id="rId8" Type="http://schemas.openxmlformats.org/officeDocument/2006/relationships/image" Target="../media/image37.png"/><Relationship Id="rId3" Type="http://schemas.openxmlformats.org/officeDocument/2006/relationships/image" Target="../media/image32.png"/><Relationship Id="rId7" Type="http://schemas.openxmlformats.org/officeDocument/2006/relationships/image" Target="../media/image36.png"/><Relationship Id="rId2" Type="http://schemas.openxmlformats.org/officeDocument/2006/relationships/image" Target="../media/image25.png"/><Relationship Id="rId1" Type="http://schemas.openxmlformats.org/officeDocument/2006/relationships/image" Target="../media/image31.png"/><Relationship Id="rId6" Type="http://schemas.openxmlformats.org/officeDocument/2006/relationships/image" Target="../media/image35.png"/><Relationship Id="rId11" Type="http://schemas.openxmlformats.org/officeDocument/2006/relationships/image" Target="../media/image40.emf"/><Relationship Id="rId5" Type="http://schemas.openxmlformats.org/officeDocument/2006/relationships/image" Target="../media/image34.png"/><Relationship Id="rId10" Type="http://schemas.openxmlformats.org/officeDocument/2006/relationships/image" Target="../media/image39.emf"/><Relationship Id="rId4" Type="http://schemas.openxmlformats.org/officeDocument/2006/relationships/image" Target="../media/image33.png"/><Relationship Id="rId9" Type="http://schemas.openxmlformats.org/officeDocument/2006/relationships/image" Target="../media/image38.emf"/></Relationships>
</file>

<file path=xl/drawings/_rels/drawing7.xml.rels><?xml version="1.0" encoding="UTF-8" standalone="yes"?>
<Relationships xmlns="http://schemas.openxmlformats.org/package/2006/relationships"><Relationship Id="rId3" Type="http://schemas.openxmlformats.org/officeDocument/2006/relationships/image" Target="../media/image45.png"/><Relationship Id="rId2" Type="http://schemas.openxmlformats.org/officeDocument/2006/relationships/image" Target="../media/image44.png"/><Relationship Id="rId1" Type="http://schemas.openxmlformats.org/officeDocument/2006/relationships/image" Target="../media/image43.png"/><Relationship Id="rId5" Type="http://schemas.openxmlformats.org/officeDocument/2006/relationships/image" Target="../media/image47.png"/><Relationship Id="rId4" Type="http://schemas.openxmlformats.org/officeDocument/2006/relationships/image" Target="../media/image46.png"/></Relationships>
</file>

<file path=xl/drawings/_rels/drawing8.xml.rels><?xml version="1.0" encoding="UTF-8" standalone="yes"?>
<Relationships xmlns="http://schemas.openxmlformats.org/package/2006/relationships"><Relationship Id="rId3" Type="http://schemas.openxmlformats.org/officeDocument/2006/relationships/image" Target="../media/image50.png"/><Relationship Id="rId7" Type="http://schemas.openxmlformats.org/officeDocument/2006/relationships/image" Target="../media/image54.png"/><Relationship Id="rId2" Type="http://schemas.openxmlformats.org/officeDocument/2006/relationships/image" Target="../media/image49.png"/><Relationship Id="rId1" Type="http://schemas.openxmlformats.org/officeDocument/2006/relationships/image" Target="../media/image48.png"/><Relationship Id="rId6" Type="http://schemas.openxmlformats.org/officeDocument/2006/relationships/image" Target="../media/image53.png"/><Relationship Id="rId5" Type="http://schemas.openxmlformats.org/officeDocument/2006/relationships/image" Target="../media/image52.png"/><Relationship Id="rId4" Type="http://schemas.openxmlformats.org/officeDocument/2006/relationships/image" Target="../media/image51.png"/></Relationships>
</file>

<file path=xl/drawings/_rels/drawing9.xml.rels><?xml version="1.0" encoding="UTF-8" standalone="yes"?>
<Relationships xmlns="http://schemas.openxmlformats.org/package/2006/relationships"><Relationship Id="rId3" Type="http://schemas.openxmlformats.org/officeDocument/2006/relationships/image" Target="../media/image57.png"/><Relationship Id="rId2" Type="http://schemas.openxmlformats.org/officeDocument/2006/relationships/image" Target="../media/image56.png"/><Relationship Id="rId1" Type="http://schemas.openxmlformats.org/officeDocument/2006/relationships/image" Target="../media/image55.png"/><Relationship Id="rId6" Type="http://schemas.openxmlformats.org/officeDocument/2006/relationships/image" Target="../media/image60.png"/><Relationship Id="rId5" Type="http://schemas.openxmlformats.org/officeDocument/2006/relationships/image" Target="../media/image59.png"/><Relationship Id="rId4" Type="http://schemas.openxmlformats.org/officeDocument/2006/relationships/image" Target="../media/image58.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2.emf"/><Relationship Id="rId1" Type="http://schemas.openxmlformats.org/officeDocument/2006/relationships/image" Target="../media/image41.emf"/></Relationships>
</file>

<file path=xl/drawings/drawing1.xml><?xml version="1.0" encoding="utf-8"?>
<xdr:wsDr xmlns:xdr="http://schemas.openxmlformats.org/drawingml/2006/spreadsheetDrawing" xmlns:a="http://schemas.openxmlformats.org/drawingml/2006/main">
  <xdr:twoCellAnchor>
    <xdr:from>
      <xdr:col>1</xdr:col>
      <xdr:colOff>9525</xdr:colOff>
      <xdr:row>7</xdr:row>
      <xdr:rowOff>38100</xdr:rowOff>
    </xdr:from>
    <xdr:to>
      <xdr:col>1</xdr:col>
      <xdr:colOff>409575</xdr:colOff>
      <xdr:row>8</xdr:row>
      <xdr:rowOff>28575</xdr:rowOff>
    </xdr:to>
    <xdr:pic>
      <xdr:nvPicPr>
        <xdr:cNvPr id="24" name="Picture 2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181100"/>
          <a:ext cx="400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8</xdr:row>
      <xdr:rowOff>38100</xdr:rowOff>
    </xdr:from>
    <xdr:to>
      <xdr:col>1</xdr:col>
      <xdr:colOff>400050</xdr:colOff>
      <xdr:row>9</xdr:row>
      <xdr:rowOff>28575</xdr:rowOff>
    </xdr:to>
    <xdr:pic>
      <xdr:nvPicPr>
        <xdr:cNvPr id="25" name="Picture 2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2425" y="1495425"/>
          <a:ext cx="3905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9</xdr:row>
      <xdr:rowOff>47625</xdr:rowOff>
    </xdr:from>
    <xdr:to>
      <xdr:col>1</xdr:col>
      <xdr:colOff>400050</xdr:colOff>
      <xdr:row>10</xdr:row>
      <xdr:rowOff>38100</xdr:rowOff>
    </xdr:to>
    <xdr:pic>
      <xdr:nvPicPr>
        <xdr:cNvPr id="26" name="Picture 25"/>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950" y="1685925"/>
          <a:ext cx="3810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9524</xdr:colOff>
      <xdr:row>10</xdr:row>
      <xdr:rowOff>38098</xdr:rowOff>
    </xdr:from>
    <xdr:to>
      <xdr:col>1</xdr:col>
      <xdr:colOff>381000</xdr:colOff>
      <xdr:row>11</xdr:row>
      <xdr:rowOff>19050</xdr:rowOff>
    </xdr:to>
    <xdr:pic>
      <xdr:nvPicPr>
        <xdr:cNvPr id="27" name="Picture 26"/>
        <xdr:cNvPicPr>
          <a:picLocks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899" y="1914523"/>
          <a:ext cx="371476" cy="171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25</xdr:row>
      <xdr:rowOff>30838</xdr:rowOff>
    </xdr:from>
    <xdr:to>
      <xdr:col>1</xdr:col>
      <xdr:colOff>414132</xdr:colOff>
      <xdr:row>26</xdr:row>
      <xdr:rowOff>28575</xdr:rowOff>
    </xdr:to>
    <xdr:pic>
      <xdr:nvPicPr>
        <xdr:cNvPr id="9" name="Picture 8"/>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0354" y="3708316"/>
          <a:ext cx="395082" cy="179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19051</xdr:colOff>
      <xdr:row>26</xdr:row>
      <xdr:rowOff>41908</xdr:rowOff>
    </xdr:from>
    <xdr:to>
      <xdr:col>1</xdr:col>
      <xdr:colOff>381001</xdr:colOff>
      <xdr:row>27</xdr:row>
      <xdr:rowOff>28575</xdr:rowOff>
    </xdr:to>
    <xdr:pic>
      <xdr:nvPicPr>
        <xdr:cNvPr id="10" name="Picture 9"/>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0355" y="3901604"/>
          <a:ext cx="361950" cy="168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27</xdr:row>
      <xdr:rowOff>33130</xdr:rowOff>
    </xdr:from>
    <xdr:to>
      <xdr:col>1</xdr:col>
      <xdr:colOff>390526</xdr:colOff>
      <xdr:row>28</xdr:row>
      <xdr:rowOff>28575</xdr:rowOff>
    </xdr:to>
    <xdr:pic>
      <xdr:nvPicPr>
        <xdr:cNvPr id="11" name="Picture 10"/>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0354" y="4075043"/>
          <a:ext cx="371476" cy="177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28</xdr:row>
      <xdr:rowOff>28575</xdr:rowOff>
    </xdr:from>
    <xdr:to>
      <xdr:col>1</xdr:col>
      <xdr:colOff>371475</xdr:colOff>
      <xdr:row>29</xdr:row>
      <xdr:rowOff>0</xdr:rowOff>
    </xdr:to>
    <xdr:pic>
      <xdr:nvPicPr>
        <xdr:cNvPr id="12" name="Picture 11"/>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950" y="3981450"/>
          <a:ext cx="35242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5</xdr:row>
      <xdr:rowOff>57150</xdr:rowOff>
    </xdr:from>
    <xdr:to>
      <xdr:col>1</xdr:col>
      <xdr:colOff>409575</xdr:colOff>
      <xdr:row>6</xdr:row>
      <xdr:rowOff>28575</xdr:rowOff>
    </xdr:to>
    <xdr:pic>
      <xdr:nvPicPr>
        <xdr:cNvPr id="14" name="Picture 13"/>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2425" y="971550"/>
          <a:ext cx="3905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676275</xdr:colOff>
      <xdr:row>1</xdr:row>
      <xdr:rowOff>95250</xdr:rowOff>
    </xdr:from>
    <xdr:to>
      <xdr:col>10</xdr:col>
      <xdr:colOff>47625</xdr:colOff>
      <xdr:row>3</xdr:row>
      <xdr:rowOff>161925</xdr:rowOff>
    </xdr:to>
    <xdr:pic>
      <xdr:nvPicPr>
        <xdr:cNvPr id="49" name="Picture 4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819650" y="285750"/>
          <a:ext cx="22002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6</xdr:row>
      <xdr:rowOff>38100</xdr:rowOff>
    </xdr:from>
    <xdr:to>
      <xdr:col>1</xdr:col>
      <xdr:colOff>457200</xdr:colOff>
      <xdr:row>7</xdr:row>
      <xdr:rowOff>9525</xdr:rowOff>
    </xdr:to>
    <xdr:pic>
      <xdr:nvPicPr>
        <xdr:cNvPr id="50" name="Picture 49"/>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900" y="1133475"/>
          <a:ext cx="4476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11</xdr:row>
      <xdr:rowOff>38100</xdr:rowOff>
    </xdr:from>
    <xdr:to>
      <xdr:col>1</xdr:col>
      <xdr:colOff>266700</xdr:colOff>
      <xdr:row>11</xdr:row>
      <xdr:rowOff>232172</xdr:rowOff>
    </xdr:to>
    <xdr:pic>
      <xdr:nvPicPr>
        <xdr:cNvPr id="53" name="Picture 5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1475" y="2097881"/>
          <a:ext cx="228600" cy="194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43898</xdr:colOff>
      <xdr:row>12</xdr:row>
      <xdr:rowOff>47625</xdr:rowOff>
    </xdr:from>
    <xdr:to>
      <xdr:col>1</xdr:col>
      <xdr:colOff>329648</xdr:colOff>
      <xdr:row>13</xdr:row>
      <xdr:rowOff>29817</xdr:rowOff>
    </xdr:to>
    <xdr:pic>
      <xdr:nvPicPr>
        <xdr:cNvPr id="54" name="Picture 53"/>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5202" y="1530212"/>
          <a:ext cx="285750" cy="172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21535</xdr:colOff>
      <xdr:row>24</xdr:row>
      <xdr:rowOff>24846</xdr:rowOff>
    </xdr:from>
    <xdr:to>
      <xdr:col>1</xdr:col>
      <xdr:colOff>307285</xdr:colOff>
      <xdr:row>25</xdr:row>
      <xdr:rowOff>0</xdr:rowOff>
    </xdr:to>
    <xdr:pic>
      <xdr:nvPicPr>
        <xdr:cNvPr id="55" name="Picture 54"/>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2839" y="3304759"/>
          <a:ext cx="285750" cy="192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12838</xdr:colOff>
      <xdr:row>20</xdr:row>
      <xdr:rowOff>41413</xdr:rowOff>
    </xdr:from>
    <xdr:to>
      <xdr:col>1</xdr:col>
      <xdr:colOff>422413</xdr:colOff>
      <xdr:row>21</xdr:row>
      <xdr:rowOff>30646</xdr:rowOff>
    </xdr:to>
    <xdr:pic>
      <xdr:nvPicPr>
        <xdr:cNvPr id="20" name="Picture 19"/>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4142" y="3694043"/>
          <a:ext cx="409575" cy="163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1</xdr:row>
      <xdr:rowOff>95250</xdr:rowOff>
    </xdr:from>
    <xdr:to>
      <xdr:col>5</xdr:col>
      <xdr:colOff>209550</xdr:colOff>
      <xdr:row>3</xdr:row>
      <xdr:rowOff>28575</xdr:rowOff>
    </xdr:to>
    <xdr:pic>
      <xdr:nvPicPr>
        <xdr:cNvPr id="18" name="Picture 17"/>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2425" y="285750"/>
          <a:ext cx="3286125" cy="295275"/>
        </a:xfrm>
        <a:prstGeom prst="rect">
          <a:avLst/>
        </a:prstGeom>
        <a:solidFill>
          <a:schemeClr val="bg1"/>
        </a:solidFill>
      </xdr:spPr>
    </xdr:pic>
    <xdr:clientData/>
  </xdr:twoCellAnchor>
  <xdr:twoCellAnchor>
    <xdr:from>
      <xdr:col>5</xdr:col>
      <xdr:colOff>333375</xdr:colOff>
      <xdr:row>1</xdr:row>
      <xdr:rowOff>152400</xdr:rowOff>
    </xdr:from>
    <xdr:to>
      <xdr:col>6</xdr:col>
      <xdr:colOff>552450</xdr:colOff>
      <xdr:row>3</xdr:row>
      <xdr:rowOff>47625</xdr:rowOff>
    </xdr:to>
    <xdr:sp macro="" textlink="">
      <xdr:nvSpPr>
        <xdr:cNvPr id="2" name="TextBox 1"/>
        <xdr:cNvSpPr txBox="1"/>
      </xdr:nvSpPr>
      <xdr:spPr>
        <a:xfrm>
          <a:off x="3762375" y="342900"/>
          <a:ext cx="9334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smtClean="0">
              <a:solidFill>
                <a:schemeClr val="dk1"/>
              </a:solidFill>
              <a:latin typeface="+mn-lt"/>
              <a:ea typeface="+mn-ea"/>
              <a:cs typeface="+mn-cs"/>
            </a:rPr>
            <a:t>alternatively</a:t>
          </a:r>
        </a:p>
      </xdr:txBody>
    </xdr:sp>
    <xdr:clientData/>
  </xdr:twoCellAnchor>
  <xdr:twoCellAnchor>
    <xdr:from>
      <xdr:col>1</xdr:col>
      <xdr:colOff>0</xdr:colOff>
      <xdr:row>16</xdr:row>
      <xdr:rowOff>0</xdr:rowOff>
    </xdr:from>
    <xdr:to>
      <xdr:col>1</xdr:col>
      <xdr:colOff>390525</xdr:colOff>
      <xdr:row>16</xdr:row>
      <xdr:rowOff>171450</xdr:rowOff>
    </xdr:to>
    <xdr:pic>
      <xdr:nvPicPr>
        <xdr:cNvPr id="22" name="Picture 21"/>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3371850"/>
          <a:ext cx="3905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161925</xdr:rowOff>
    </xdr:from>
    <xdr:to>
      <xdr:col>4</xdr:col>
      <xdr:colOff>428625</xdr:colOff>
      <xdr:row>3</xdr:row>
      <xdr:rowOff>142875</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 y="161925"/>
          <a:ext cx="238125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17808</xdr:colOff>
      <xdr:row>5</xdr:row>
      <xdr:rowOff>54665</xdr:rowOff>
    </xdr:from>
    <xdr:to>
      <xdr:col>1</xdr:col>
      <xdr:colOff>465483</xdr:colOff>
      <xdr:row>6</xdr:row>
      <xdr:rowOff>16565</xdr:rowOff>
    </xdr:to>
    <xdr:pic>
      <xdr:nvPicPr>
        <xdr:cNvPr id="8" name="Picture 7"/>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4569" y="974035"/>
          <a:ext cx="447675" cy="202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1</xdr:col>
      <xdr:colOff>85725</xdr:colOff>
      <xdr:row>6</xdr:row>
      <xdr:rowOff>161925</xdr:rowOff>
    </xdr:to>
    <xdr:pic>
      <xdr:nvPicPr>
        <xdr:cNvPr id="9" name="Picture 8"/>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524000"/>
          <a:ext cx="8572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1</xdr:col>
      <xdr:colOff>371475</xdr:colOff>
      <xdr:row>7</xdr:row>
      <xdr:rowOff>161925</xdr:rowOff>
    </xdr:to>
    <xdr:pic>
      <xdr:nvPicPr>
        <xdr:cNvPr id="10" name="Picture 9"/>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714500"/>
          <a:ext cx="3714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0</xdr:rowOff>
    </xdr:from>
    <xdr:to>
      <xdr:col>1</xdr:col>
      <xdr:colOff>333375</xdr:colOff>
      <xdr:row>9</xdr:row>
      <xdr:rowOff>161925</xdr:rowOff>
    </xdr:to>
    <xdr:pic>
      <xdr:nvPicPr>
        <xdr:cNvPr id="12" name="Picture 11"/>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2095500"/>
          <a:ext cx="3333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19051</xdr:colOff>
      <xdr:row>12</xdr:row>
      <xdr:rowOff>120606</xdr:rowOff>
    </xdr:from>
    <xdr:to>
      <xdr:col>7</xdr:col>
      <xdr:colOff>538370</xdr:colOff>
      <xdr:row>13</xdr:row>
      <xdr:rowOff>180974</xdr:rowOff>
    </xdr:to>
    <xdr:pic>
      <xdr:nvPicPr>
        <xdr:cNvPr id="13" name="Picture 12"/>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812" y="2340345"/>
          <a:ext cx="4586080" cy="242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16</xdr:row>
      <xdr:rowOff>0</xdr:rowOff>
    </xdr:from>
    <xdr:to>
      <xdr:col>1</xdr:col>
      <xdr:colOff>371475</xdr:colOff>
      <xdr:row>16</xdr:row>
      <xdr:rowOff>161925</xdr:rowOff>
    </xdr:to>
    <xdr:pic>
      <xdr:nvPicPr>
        <xdr:cNvPr id="14" name="Picture 13"/>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000500"/>
          <a:ext cx="3714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17</xdr:row>
      <xdr:rowOff>0</xdr:rowOff>
    </xdr:from>
    <xdr:to>
      <xdr:col>1</xdr:col>
      <xdr:colOff>342900</xdr:colOff>
      <xdr:row>17</xdr:row>
      <xdr:rowOff>171450</xdr:rowOff>
    </xdr:to>
    <xdr:pic>
      <xdr:nvPicPr>
        <xdr:cNvPr id="15" name="Picture 14"/>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191000"/>
          <a:ext cx="3429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18</xdr:row>
      <xdr:rowOff>0</xdr:rowOff>
    </xdr:from>
    <xdr:to>
      <xdr:col>1</xdr:col>
      <xdr:colOff>504825</xdr:colOff>
      <xdr:row>18</xdr:row>
      <xdr:rowOff>171450</xdr:rowOff>
    </xdr:to>
    <xdr:pic>
      <xdr:nvPicPr>
        <xdr:cNvPr id="16" name="Picture 15"/>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381500"/>
          <a:ext cx="5048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19</xdr:row>
      <xdr:rowOff>0</xdr:rowOff>
    </xdr:from>
    <xdr:to>
      <xdr:col>1</xdr:col>
      <xdr:colOff>323850</xdr:colOff>
      <xdr:row>19</xdr:row>
      <xdr:rowOff>171450</xdr:rowOff>
    </xdr:to>
    <xdr:pic>
      <xdr:nvPicPr>
        <xdr:cNvPr id="17" name="Picture 16"/>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572000"/>
          <a:ext cx="3238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20</xdr:row>
      <xdr:rowOff>0</xdr:rowOff>
    </xdr:from>
    <xdr:to>
      <xdr:col>1</xdr:col>
      <xdr:colOff>352425</xdr:colOff>
      <xdr:row>20</xdr:row>
      <xdr:rowOff>171450</xdr:rowOff>
    </xdr:to>
    <xdr:pic>
      <xdr:nvPicPr>
        <xdr:cNvPr id="18" name="Picture 17"/>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762500"/>
          <a:ext cx="3524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21</xdr:row>
      <xdr:rowOff>0</xdr:rowOff>
    </xdr:from>
    <xdr:to>
      <xdr:col>1</xdr:col>
      <xdr:colOff>304800</xdr:colOff>
      <xdr:row>21</xdr:row>
      <xdr:rowOff>171450</xdr:rowOff>
    </xdr:to>
    <xdr:pic>
      <xdr:nvPicPr>
        <xdr:cNvPr id="19" name="Picture 18"/>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953000"/>
          <a:ext cx="3048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22</xdr:row>
      <xdr:rowOff>0</xdr:rowOff>
    </xdr:from>
    <xdr:to>
      <xdr:col>1</xdr:col>
      <xdr:colOff>314325</xdr:colOff>
      <xdr:row>22</xdr:row>
      <xdr:rowOff>171450</xdr:rowOff>
    </xdr:to>
    <xdr:pic>
      <xdr:nvPicPr>
        <xdr:cNvPr id="20" name="Picture 19"/>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5143500"/>
          <a:ext cx="3143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23</xdr:row>
      <xdr:rowOff>0</xdr:rowOff>
    </xdr:from>
    <xdr:to>
      <xdr:col>1</xdr:col>
      <xdr:colOff>342900</xdr:colOff>
      <xdr:row>23</xdr:row>
      <xdr:rowOff>171450</xdr:rowOff>
    </xdr:to>
    <xdr:pic>
      <xdr:nvPicPr>
        <xdr:cNvPr id="21" name="Picture 20"/>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5334000"/>
          <a:ext cx="3429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24</xdr:row>
      <xdr:rowOff>0</xdr:rowOff>
    </xdr:from>
    <xdr:to>
      <xdr:col>1</xdr:col>
      <xdr:colOff>304800</xdr:colOff>
      <xdr:row>24</xdr:row>
      <xdr:rowOff>171450</xdr:rowOff>
    </xdr:to>
    <xdr:pic>
      <xdr:nvPicPr>
        <xdr:cNvPr id="22" name="Picture 21"/>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5524500"/>
          <a:ext cx="3048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31</xdr:row>
      <xdr:rowOff>0</xdr:rowOff>
    </xdr:from>
    <xdr:to>
      <xdr:col>1</xdr:col>
      <xdr:colOff>371475</xdr:colOff>
      <xdr:row>31</xdr:row>
      <xdr:rowOff>161925</xdr:rowOff>
    </xdr:to>
    <xdr:pic>
      <xdr:nvPicPr>
        <xdr:cNvPr id="24" name="Picture 23"/>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9315450"/>
          <a:ext cx="3714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32</xdr:row>
      <xdr:rowOff>9525</xdr:rowOff>
    </xdr:from>
    <xdr:to>
      <xdr:col>1</xdr:col>
      <xdr:colOff>342900</xdr:colOff>
      <xdr:row>32</xdr:row>
      <xdr:rowOff>180975</xdr:rowOff>
    </xdr:to>
    <xdr:pic>
      <xdr:nvPicPr>
        <xdr:cNvPr id="25" name="Picture 24"/>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9515475"/>
          <a:ext cx="3429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33</xdr:row>
      <xdr:rowOff>19050</xdr:rowOff>
    </xdr:from>
    <xdr:to>
      <xdr:col>1</xdr:col>
      <xdr:colOff>504825</xdr:colOff>
      <xdr:row>34</xdr:row>
      <xdr:rowOff>0</xdr:rowOff>
    </xdr:to>
    <xdr:pic>
      <xdr:nvPicPr>
        <xdr:cNvPr id="27" name="Picture 26"/>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7267575"/>
          <a:ext cx="5048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34</xdr:row>
      <xdr:rowOff>0</xdr:rowOff>
    </xdr:from>
    <xdr:to>
      <xdr:col>1</xdr:col>
      <xdr:colOff>323850</xdr:colOff>
      <xdr:row>34</xdr:row>
      <xdr:rowOff>171450</xdr:rowOff>
    </xdr:to>
    <xdr:pic>
      <xdr:nvPicPr>
        <xdr:cNvPr id="28" name="Picture 27"/>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9886950"/>
          <a:ext cx="3238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35</xdr:row>
      <xdr:rowOff>0</xdr:rowOff>
    </xdr:from>
    <xdr:to>
      <xdr:col>1</xdr:col>
      <xdr:colOff>352425</xdr:colOff>
      <xdr:row>35</xdr:row>
      <xdr:rowOff>171450</xdr:rowOff>
    </xdr:to>
    <xdr:pic>
      <xdr:nvPicPr>
        <xdr:cNvPr id="29" name="Picture 28"/>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0086975"/>
          <a:ext cx="3524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36</xdr:row>
      <xdr:rowOff>0</xdr:rowOff>
    </xdr:from>
    <xdr:to>
      <xdr:col>1</xdr:col>
      <xdr:colOff>304800</xdr:colOff>
      <xdr:row>36</xdr:row>
      <xdr:rowOff>171450</xdr:rowOff>
    </xdr:to>
    <xdr:pic>
      <xdr:nvPicPr>
        <xdr:cNvPr id="30" name="Picture 29"/>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0287000"/>
          <a:ext cx="3048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37</xdr:row>
      <xdr:rowOff>0</xdr:rowOff>
    </xdr:from>
    <xdr:to>
      <xdr:col>1</xdr:col>
      <xdr:colOff>314325</xdr:colOff>
      <xdr:row>37</xdr:row>
      <xdr:rowOff>171450</xdr:rowOff>
    </xdr:to>
    <xdr:pic>
      <xdr:nvPicPr>
        <xdr:cNvPr id="31" name="Picture 30"/>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0248900"/>
          <a:ext cx="3143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0</xdr:rowOff>
    </xdr:from>
    <xdr:to>
      <xdr:col>1</xdr:col>
      <xdr:colOff>342900</xdr:colOff>
      <xdr:row>38</xdr:row>
      <xdr:rowOff>171450</xdr:rowOff>
    </xdr:to>
    <xdr:pic>
      <xdr:nvPicPr>
        <xdr:cNvPr id="32" name="Picture 31"/>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0448925"/>
          <a:ext cx="3429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39</xdr:row>
      <xdr:rowOff>0</xdr:rowOff>
    </xdr:from>
    <xdr:to>
      <xdr:col>1</xdr:col>
      <xdr:colOff>304800</xdr:colOff>
      <xdr:row>39</xdr:row>
      <xdr:rowOff>171450</xdr:rowOff>
    </xdr:to>
    <xdr:pic>
      <xdr:nvPicPr>
        <xdr:cNvPr id="33" name="Picture 32"/>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8391525"/>
          <a:ext cx="3048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33</xdr:row>
      <xdr:rowOff>19050</xdr:rowOff>
    </xdr:from>
    <xdr:to>
      <xdr:col>1</xdr:col>
      <xdr:colOff>504825</xdr:colOff>
      <xdr:row>34</xdr:row>
      <xdr:rowOff>0</xdr:rowOff>
    </xdr:to>
    <xdr:pic>
      <xdr:nvPicPr>
        <xdr:cNvPr id="39" name="Picture 38"/>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175" y="6305550"/>
          <a:ext cx="50482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34</xdr:row>
      <xdr:rowOff>0</xdr:rowOff>
    </xdr:from>
    <xdr:to>
      <xdr:col>1</xdr:col>
      <xdr:colOff>323850</xdr:colOff>
      <xdr:row>34</xdr:row>
      <xdr:rowOff>171450</xdr:rowOff>
    </xdr:to>
    <xdr:pic>
      <xdr:nvPicPr>
        <xdr:cNvPr id="40" name="Picture 39"/>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175" y="6467475"/>
          <a:ext cx="3238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35</xdr:row>
      <xdr:rowOff>0</xdr:rowOff>
    </xdr:from>
    <xdr:to>
      <xdr:col>1</xdr:col>
      <xdr:colOff>352425</xdr:colOff>
      <xdr:row>35</xdr:row>
      <xdr:rowOff>171450</xdr:rowOff>
    </xdr:to>
    <xdr:pic>
      <xdr:nvPicPr>
        <xdr:cNvPr id="41" name="Picture 40"/>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175" y="6648450"/>
          <a:ext cx="3524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36</xdr:row>
      <xdr:rowOff>0</xdr:rowOff>
    </xdr:from>
    <xdr:to>
      <xdr:col>1</xdr:col>
      <xdr:colOff>304800</xdr:colOff>
      <xdr:row>36</xdr:row>
      <xdr:rowOff>171450</xdr:rowOff>
    </xdr:to>
    <xdr:pic>
      <xdr:nvPicPr>
        <xdr:cNvPr id="42" name="Picture 41"/>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175" y="6829425"/>
          <a:ext cx="3048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37</xdr:row>
      <xdr:rowOff>0</xdr:rowOff>
    </xdr:from>
    <xdr:to>
      <xdr:col>1</xdr:col>
      <xdr:colOff>314325</xdr:colOff>
      <xdr:row>37</xdr:row>
      <xdr:rowOff>171450</xdr:rowOff>
    </xdr:to>
    <xdr:pic>
      <xdr:nvPicPr>
        <xdr:cNvPr id="43" name="Picture 42"/>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175" y="7010400"/>
          <a:ext cx="3143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0</xdr:rowOff>
    </xdr:from>
    <xdr:to>
      <xdr:col>1</xdr:col>
      <xdr:colOff>342900</xdr:colOff>
      <xdr:row>38</xdr:row>
      <xdr:rowOff>171450</xdr:rowOff>
    </xdr:to>
    <xdr:pic>
      <xdr:nvPicPr>
        <xdr:cNvPr id="44" name="Picture 43"/>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175" y="7191375"/>
          <a:ext cx="3429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39</xdr:row>
      <xdr:rowOff>0</xdr:rowOff>
    </xdr:from>
    <xdr:to>
      <xdr:col>1</xdr:col>
      <xdr:colOff>304800</xdr:colOff>
      <xdr:row>39</xdr:row>
      <xdr:rowOff>171450</xdr:rowOff>
    </xdr:to>
    <xdr:pic>
      <xdr:nvPicPr>
        <xdr:cNvPr id="45" name="Picture 44"/>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175" y="7372350"/>
          <a:ext cx="3048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5</xdr:row>
      <xdr:rowOff>66676</xdr:rowOff>
    </xdr:from>
    <xdr:to>
      <xdr:col>1</xdr:col>
      <xdr:colOff>438150</xdr:colOff>
      <xdr:row>6</xdr:row>
      <xdr:rowOff>19051</xdr:rowOff>
    </xdr:to>
    <xdr:pic>
      <xdr:nvPicPr>
        <xdr:cNvPr id="10" name="Picture 9"/>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7675" y="981076"/>
          <a:ext cx="4000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6</xdr:row>
      <xdr:rowOff>57150</xdr:rowOff>
    </xdr:from>
    <xdr:to>
      <xdr:col>1</xdr:col>
      <xdr:colOff>428625</xdr:colOff>
      <xdr:row>7</xdr:row>
      <xdr:rowOff>19050</xdr:rowOff>
    </xdr:to>
    <xdr:pic>
      <xdr:nvPicPr>
        <xdr:cNvPr id="12" name="Picture 11"/>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 y="1209675"/>
          <a:ext cx="3810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7</xdr:row>
      <xdr:rowOff>57151</xdr:rowOff>
    </xdr:from>
    <xdr:to>
      <xdr:col>1</xdr:col>
      <xdr:colOff>409575</xdr:colOff>
      <xdr:row>8</xdr:row>
      <xdr:rowOff>19050</xdr:rowOff>
    </xdr:to>
    <xdr:pic>
      <xdr:nvPicPr>
        <xdr:cNvPr id="13" name="Picture 1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 y="1447801"/>
          <a:ext cx="361950" cy="200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11</xdr:row>
      <xdr:rowOff>28575</xdr:rowOff>
    </xdr:from>
    <xdr:to>
      <xdr:col>1</xdr:col>
      <xdr:colOff>438150</xdr:colOff>
      <xdr:row>12</xdr:row>
      <xdr:rowOff>19050</xdr:rowOff>
    </xdr:to>
    <xdr:pic>
      <xdr:nvPicPr>
        <xdr:cNvPr id="16" name="Picture 15"/>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33425" y="2533650"/>
          <a:ext cx="400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12</xdr:row>
      <xdr:rowOff>28575</xdr:rowOff>
    </xdr:from>
    <xdr:to>
      <xdr:col>1</xdr:col>
      <xdr:colOff>419100</xdr:colOff>
      <xdr:row>13</xdr:row>
      <xdr:rowOff>28575</xdr:rowOff>
    </xdr:to>
    <xdr:pic>
      <xdr:nvPicPr>
        <xdr:cNvPr id="18" name="Picture 17"/>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33425" y="2724150"/>
          <a:ext cx="3810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13</xdr:row>
      <xdr:rowOff>28575</xdr:rowOff>
    </xdr:from>
    <xdr:to>
      <xdr:col>1</xdr:col>
      <xdr:colOff>409575</xdr:colOff>
      <xdr:row>14</xdr:row>
      <xdr:rowOff>19050</xdr:rowOff>
    </xdr:to>
    <xdr:pic>
      <xdr:nvPicPr>
        <xdr:cNvPr id="19" name="Picture 18"/>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2905125"/>
          <a:ext cx="3810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2</xdr:row>
      <xdr:rowOff>38101</xdr:rowOff>
    </xdr:from>
    <xdr:to>
      <xdr:col>3</xdr:col>
      <xdr:colOff>152400</xdr:colOff>
      <xdr:row>3</xdr:row>
      <xdr:rowOff>28575</xdr:rowOff>
    </xdr:to>
    <xdr:pic>
      <xdr:nvPicPr>
        <xdr:cNvPr id="15" name="Picture 1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8150" y="409576"/>
          <a:ext cx="1504950" cy="171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28576</xdr:colOff>
      <xdr:row>1</xdr:row>
      <xdr:rowOff>95250</xdr:rowOff>
    </xdr:from>
    <xdr:to>
      <xdr:col>3</xdr:col>
      <xdr:colOff>504826</xdr:colOff>
      <xdr:row>3</xdr:row>
      <xdr:rowOff>9525</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4376" y="285750"/>
          <a:ext cx="184785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5</xdr:row>
      <xdr:rowOff>38100</xdr:rowOff>
    </xdr:from>
    <xdr:to>
      <xdr:col>1</xdr:col>
      <xdr:colOff>400050</xdr:colOff>
      <xdr:row>6</xdr:row>
      <xdr:rowOff>38100</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952500"/>
          <a:ext cx="3810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6</xdr:row>
      <xdr:rowOff>9525</xdr:rowOff>
    </xdr:from>
    <xdr:to>
      <xdr:col>1</xdr:col>
      <xdr:colOff>295275</xdr:colOff>
      <xdr:row>7</xdr:row>
      <xdr:rowOff>9525</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33425" y="1104900"/>
          <a:ext cx="2476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7</xdr:row>
      <xdr:rowOff>19050</xdr:rowOff>
    </xdr:from>
    <xdr:to>
      <xdr:col>1</xdr:col>
      <xdr:colOff>428625</xdr:colOff>
      <xdr:row>8</xdr:row>
      <xdr:rowOff>19050</xdr:rowOff>
    </xdr:to>
    <xdr:pic>
      <xdr:nvPicPr>
        <xdr:cNvPr id="5" name="Picture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4375" y="1295400"/>
          <a:ext cx="400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8</xdr:row>
      <xdr:rowOff>19050</xdr:rowOff>
    </xdr:from>
    <xdr:to>
      <xdr:col>1</xdr:col>
      <xdr:colOff>323850</xdr:colOff>
      <xdr:row>8</xdr:row>
      <xdr:rowOff>190500</xdr:rowOff>
    </xdr:to>
    <xdr:pic>
      <xdr:nvPicPr>
        <xdr:cNvPr id="6" name="Picture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900" y="1476375"/>
          <a:ext cx="2952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13</xdr:row>
      <xdr:rowOff>9525</xdr:rowOff>
    </xdr:from>
    <xdr:to>
      <xdr:col>1</xdr:col>
      <xdr:colOff>276225</xdr:colOff>
      <xdr:row>13</xdr:row>
      <xdr:rowOff>190500</xdr:rowOff>
    </xdr:to>
    <xdr:pic>
      <xdr:nvPicPr>
        <xdr:cNvPr id="16" name="Picture 15"/>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 y="4048125"/>
          <a:ext cx="2476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14</xdr:row>
      <xdr:rowOff>19050</xdr:rowOff>
    </xdr:from>
    <xdr:to>
      <xdr:col>1</xdr:col>
      <xdr:colOff>428625</xdr:colOff>
      <xdr:row>15</xdr:row>
      <xdr:rowOff>19050</xdr:rowOff>
    </xdr:to>
    <xdr:pic>
      <xdr:nvPicPr>
        <xdr:cNvPr id="17" name="Picture 16"/>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900" y="3076575"/>
          <a:ext cx="400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15</xdr:row>
      <xdr:rowOff>19050</xdr:rowOff>
    </xdr:from>
    <xdr:to>
      <xdr:col>1</xdr:col>
      <xdr:colOff>323850</xdr:colOff>
      <xdr:row>15</xdr:row>
      <xdr:rowOff>180975</xdr:rowOff>
    </xdr:to>
    <xdr:pic>
      <xdr:nvPicPr>
        <xdr:cNvPr id="18" name="Picture 17"/>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900" y="3257550"/>
          <a:ext cx="2952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19051</xdr:colOff>
      <xdr:row>1</xdr:row>
      <xdr:rowOff>95251</xdr:rowOff>
    </xdr:from>
    <xdr:to>
      <xdr:col>5</xdr:col>
      <xdr:colOff>0</xdr:colOff>
      <xdr:row>3</xdr:row>
      <xdr:rowOff>18373</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9576" y="285751"/>
          <a:ext cx="3476624" cy="285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5</xdr:row>
      <xdr:rowOff>28575</xdr:rowOff>
    </xdr:from>
    <xdr:to>
      <xdr:col>1</xdr:col>
      <xdr:colOff>390525</xdr:colOff>
      <xdr:row>6</xdr:row>
      <xdr:rowOff>28575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95325" y="942975"/>
          <a:ext cx="3810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6</xdr:row>
      <xdr:rowOff>0</xdr:rowOff>
    </xdr:from>
    <xdr:to>
      <xdr:col>1</xdr:col>
      <xdr:colOff>333375</xdr:colOff>
      <xdr:row>7</xdr:row>
      <xdr:rowOff>0</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1095375"/>
          <a:ext cx="314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7</xdr:row>
      <xdr:rowOff>0</xdr:rowOff>
    </xdr:from>
    <xdr:to>
      <xdr:col>1</xdr:col>
      <xdr:colOff>352425</xdr:colOff>
      <xdr:row>8</xdr:row>
      <xdr:rowOff>0</xdr:rowOff>
    </xdr:to>
    <xdr:pic>
      <xdr:nvPicPr>
        <xdr:cNvPr id="5" name="Picture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1276350"/>
          <a:ext cx="3333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8</xdr:row>
      <xdr:rowOff>0</xdr:rowOff>
    </xdr:from>
    <xdr:to>
      <xdr:col>1</xdr:col>
      <xdr:colOff>333375</xdr:colOff>
      <xdr:row>8</xdr:row>
      <xdr:rowOff>161925</xdr:rowOff>
    </xdr:to>
    <xdr:pic>
      <xdr:nvPicPr>
        <xdr:cNvPr id="6" name="Picture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1457325"/>
          <a:ext cx="31432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9</xdr:row>
      <xdr:rowOff>0</xdr:rowOff>
    </xdr:from>
    <xdr:to>
      <xdr:col>1</xdr:col>
      <xdr:colOff>314325</xdr:colOff>
      <xdr:row>10</xdr:row>
      <xdr:rowOff>0</xdr:rowOff>
    </xdr:to>
    <xdr:pic>
      <xdr:nvPicPr>
        <xdr:cNvPr id="7" name="Picture 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1638300"/>
          <a:ext cx="2952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10</xdr:row>
      <xdr:rowOff>0</xdr:rowOff>
    </xdr:from>
    <xdr:to>
      <xdr:col>1</xdr:col>
      <xdr:colOff>342900</xdr:colOff>
      <xdr:row>11</xdr:row>
      <xdr:rowOff>0</xdr:rowOff>
    </xdr:to>
    <xdr:pic>
      <xdr:nvPicPr>
        <xdr:cNvPr id="8" name="Picture 7"/>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4375" y="1819275"/>
          <a:ext cx="314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11</xdr:row>
      <xdr:rowOff>0</xdr:rowOff>
    </xdr:from>
    <xdr:to>
      <xdr:col>1</xdr:col>
      <xdr:colOff>323850</xdr:colOff>
      <xdr:row>11</xdr:row>
      <xdr:rowOff>161925</xdr:rowOff>
    </xdr:to>
    <xdr:pic>
      <xdr:nvPicPr>
        <xdr:cNvPr id="9" name="Picture 8"/>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4375" y="2000250"/>
          <a:ext cx="2952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19</xdr:row>
      <xdr:rowOff>0</xdr:rowOff>
    </xdr:from>
    <xdr:to>
      <xdr:col>1</xdr:col>
      <xdr:colOff>314325</xdr:colOff>
      <xdr:row>20</xdr:row>
      <xdr:rowOff>0</xdr:rowOff>
    </xdr:to>
    <xdr:pic>
      <xdr:nvPicPr>
        <xdr:cNvPr id="16" name="Picture 15"/>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3962400"/>
          <a:ext cx="314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20</xdr:row>
      <xdr:rowOff>0</xdr:rowOff>
    </xdr:from>
    <xdr:to>
      <xdr:col>1</xdr:col>
      <xdr:colOff>333375</xdr:colOff>
      <xdr:row>20</xdr:row>
      <xdr:rowOff>180975</xdr:rowOff>
    </xdr:to>
    <xdr:pic>
      <xdr:nvPicPr>
        <xdr:cNvPr id="17" name="Picture 16"/>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810125"/>
          <a:ext cx="3333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21</xdr:row>
      <xdr:rowOff>0</xdr:rowOff>
    </xdr:from>
    <xdr:to>
      <xdr:col>1</xdr:col>
      <xdr:colOff>314325</xdr:colOff>
      <xdr:row>21</xdr:row>
      <xdr:rowOff>161925</xdr:rowOff>
    </xdr:to>
    <xdr:pic>
      <xdr:nvPicPr>
        <xdr:cNvPr id="18" name="Picture 17"/>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5000625"/>
          <a:ext cx="31432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22</xdr:row>
      <xdr:rowOff>0</xdr:rowOff>
    </xdr:from>
    <xdr:to>
      <xdr:col>1</xdr:col>
      <xdr:colOff>314325</xdr:colOff>
      <xdr:row>23</xdr:row>
      <xdr:rowOff>0</xdr:rowOff>
    </xdr:to>
    <xdr:pic>
      <xdr:nvPicPr>
        <xdr:cNvPr id="19" name="Picture 18"/>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9575" y="4514850"/>
          <a:ext cx="2952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23</xdr:row>
      <xdr:rowOff>0</xdr:rowOff>
    </xdr:from>
    <xdr:to>
      <xdr:col>1</xdr:col>
      <xdr:colOff>333375</xdr:colOff>
      <xdr:row>24</xdr:row>
      <xdr:rowOff>0</xdr:rowOff>
    </xdr:to>
    <xdr:pic>
      <xdr:nvPicPr>
        <xdr:cNvPr id="20" name="Picture 19"/>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9575" y="4695825"/>
          <a:ext cx="314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24</xdr:row>
      <xdr:rowOff>9525</xdr:rowOff>
    </xdr:from>
    <xdr:to>
      <xdr:col>1</xdr:col>
      <xdr:colOff>333375</xdr:colOff>
      <xdr:row>24</xdr:row>
      <xdr:rowOff>171450</xdr:rowOff>
    </xdr:to>
    <xdr:pic>
      <xdr:nvPicPr>
        <xdr:cNvPr id="21" name="Picture 20"/>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8625" y="4886325"/>
          <a:ext cx="2952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28576</xdr:colOff>
      <xdr:row>26</xdr:row>
      <xdr:rowOff>28573</xdr:rowOff>
    </xdr:from>
    <xdr:to>
      <xdr:col>1</xdr:col>
      <xdr:colOff>456076</xdr:colOff>
      <xdr:row>27</xdr:row>
      <xdr:rowOff>27598</xdr:rowOff>
    </xdr:to>
    <xdr:pic>
      <xdr:nvPicPr>
        <xdr:cNvPr id="26" name="Picture 25"/>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19101" y="5276848"/>
          <a:ext cx="427500"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19049</xdr:colOff>
      <xdr:row>25</xdr:row>
      <xdr:rowOff>38098</xdr:rowOff>
    </xdr:from>
    <xdr:to>
      <xdr:col>1</xdr:col>
      <xdr:colOff>451049</xdr:colOff>
      <xdr:row>26</xdr:row>
      <xdr:rowOff>37123</xdr:rowOff>
    </xdr:to>
    <xdr:pic>
      <xdr:nvPicPr>
        <xdr:cNvPr id="27" name="Picture 26"/>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09574" y="5105398"/>
          <a:ext cx="432000"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27</xdr:row>
      <xdr:rowOff>2034</xdr:rowOff>
    </xdr:from>
    <xdr:to>
      <xdr:col>1</xdr:col>
      <xdr:colOff>438150</xdr:colOff>
      <xdr:row>27</xdr:row>
      <xdr:rowOff>180975</xdr:rowOff>
    </xdr:to>
    <xdr:pic>
      <xdr:nvPicPr>
        <xdr:cNvPr id="28" name="Picture 27"/>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00050" y="5431284"/>
          <a:ext cx="428625" cy="178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19051</xdr:colOff>
      <xdr:row>13</xdr:row>
      <xdr:rowOff>38098</xdr:rowOff>
    </xdr:from>
    <xdr:ext cx="427500" cy="180000"/>
    <xdr:pic>
      <xdr:nvPicPr>
        <xdr:cNvPr id="29" name="Picture 28"/>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09576" y="2400298"/>
          <a:ext cx="42750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9524</xdr:colOff>
      <xdr:row>12</xdr:row>
      <xdr:rowOff>38098</xdr:rowOff>
    </xdr:from>
    <xdr:ext cx="432000" cy="180000"/>
    <xdr:pic>
      <xdr:nvPicPr>
        <xdr:cNvPr id="30" name="Picture 29"/>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00049" y="2219323"/>
          <a:ext cx="43200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xdr:colOff>
      <xdr:row>14</xdr:row>
      <xdr:rowOff>30609</xdr:rowOff>
    </xdr:from>
    <xdr:ext cx="419099" cy="174965"/>
    <xdr:pic>
      <xdr:nvPicPr>
        <xdr:cNvPr id="31" name="Picture 30"/>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90526" y="2573784"/>
          <a:ext cx="419099" cy="1749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11</xdr:row>
          <xdr:rowOff>9525</xdr:rowOff>
        </xdr:from>
        <xdr:to>
          <xdr:col>3</xdr:col>
          <xdr:colOff>495300</xdr:colOff>
          <xdr:row>12</xdr:row>
          <xdr:rowOff>66675</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xdr:row>
          <xdr:rowOff>152400</xdr:rowOff>
        </xdr:from>
        <xdr:to>
          <xdr:col>3</xdr:col>
          <xdr:colOff>581025</xdr:colOff>
          <xdr:row>3</xdr:row>
          <xdr:rowOff>171450</xdr:rowOff>
        </xdr:to>
        <xdr:sp macro="" textlink="">
          <xdr:nvSpPr>
            <xdr:cNvPr id="13412" name="Object 100" hidden="1">
              <a:extLst>
                <a:ext uri="{63B3BB69-23CF-44E3-9099-C40C66FF867C}">
                  <a14:compatExt spid="_x0000_s1341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28575</xdr:colOff>
      <xdr:row>1</xdr:row>
      <xdr:rowOff>153438</xdr:rowOff>
    </xdr:from>
    <xdr:to>
      <xdr:col>4</xdr:col>
      <xdr:colOff>285618</xdr:colOff>
      <xdr:row>3</xdr:row>
      <xdr:rowOff>171450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 y="353463"/>
          <a:ext cx="2447793" cy="379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5</xdr:row>
      <xdr:rowOff>57149</xdr:rowOff>
    </xdr:from>
    <xdr:to>
      <xdr:col>1</xdr:col>
      <xdr:colOff>385974</xdr:colOff>
      <xdr:row>6</xdr:row>
      <xdr:rowOff>9525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90525" y="981074"/>
          <a:ext cx="347874" cy="190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6</xdr:row>
      <xdr:rowOff>28575</xdr:rowOff>
    </xdr:from>
    <xdr:to>
      <xdr:col>1</xdr:col>
      <xdr:colOff>419100</xdr:colOff>
      <xdr:row>7</xdr:row>
      <xdr:rowOff>9525</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4375" y="1190625"/>
          <a:ext cx="39052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7</xdr:row>
      <xdr:rowOff>57151</xdr:rowOff>
    </xdr:from>
    <xdr:to>
      <xdr:col>1</xdr:col>
      <xdr:colOff>419100</xdr:colOff>
      <xdr:row>7</xdr:row>
      <xdr:rowOff>228601</xdr:rowOff>
    </xdr:to>
    <xdr:pic>
      <xdr:nvPicPr>
        <xdr:cNvPr id="5" name="Picture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1475" y="1400176"/>
          <a:ext cx="4000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8</xdr:row>
      <xdr:rowOff>28575</xdr:rowOff>
    </xdr:from>
    <xdr:to>
      <xdr:col>1</xdr:col>
      <xdr:colOff>371475</xdr:colOff>
      <xdr:row>9</xdr:row>
      <xdr:rowOff>9525</xdr:rowOff>
    </xdr:to>
    <xdr:pic>
      <xdr:nvPicPr>
        <xdr:cNvPr id="6" name="Picture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4375" y="1552575"/>
          <a:ext cx="3429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28573</xdr:colOff>
      <xdr:row>1</xdr:row>
      <xdr:rowOff>26314</xdr:rowOff>
    </xdr:from>
    <xdr:to>
      <xdr:col>5</xdr:col>
      <xdr:colOff>9524</xdr:colOff>
      <xdr:row>3</xdr:row>
      <xdr:rowOff>152400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48" y="226339"/>
          <a:ext cx="2724151" cy="488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5</xdr:row>
      <xdr:rowOff>76200</xdr:rowOff>
    </xdr:from>
    <xdr:to>
      <xdr:col>1</xdr:col>
      <xdr:colOff>428625</xdr:colOff>
      <xdr:row>6</xdr:row>
      <xdr:rowOff>28575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0" y="1000125"/>
          <a:ext cx="4000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1</xdr:col>
      <xdr:colOff>257175</xdr:colOff>
      <xdr:row>7</xdr:row>
      <xdr:rowOff>161925</xdr:rowOff>
    </xdr:to>
    <xdr:pic>
      <xdr:nvPicPr>
        <xdr:cNvPr id="5" name="Picture 4"/>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343025"/>
          <a:ext cx="2571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8</xdr:row>
      <xdr:rowOff>0</xdr:rowOff>
    </xdr:from>
    <xdr:to>
      <xdr:col>1</xdr:col>
      <xdr:colOff>257175</xdr:colOff>
      <xdr:row>8</xdr:row>
      <xdr:rowOff>161925</xdr:rowOff>
    </xdr:to>
    <xdr:pic>
      <xdr:nvPicPr>
        <xdr:cNvPr id="6" name="Picture 5"/>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533525"/>
          <a:ext cx="2571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0</xdr:rowOff>
    </xdr:from>
    <xdr:to>
      <xdr:col>1</xdr:col>
      <xdr:colOff>371475</xdr:colOff>
      <xdr:row>9</xdr:row>
      <xdr:rowOff>180975</xdr:rowOff>
    </xdr:to>
    <xdr:pic>
      <xdr:nvPicPr>
        <xdr:cNvPr id="7" name="Picture 6"/>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724025"/>
          <a:ext cx="3714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xdr:row>
      <xdr:rowOff>0</xdr:rowOff>
    </xdr:from>
    <xdr:to>
      <xdr:col>1</xdr:col>
      <xdr:colOff>114300</xdr:colOff>
      <xdr:row>10</xdr:row>
      <xdr:rowOff>161925</xdr:rowOff>
    </xdr:to>
    <xdr:pic>
      <xdr:nvPicPr>
        <xdr:cNvPr id="8" name="Picture 7"/>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914525"/>
          <a:ext cx="1143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xdr:row>
      <xdr:rowOff>0</xdr:rowOff>
    </xdr:from>
    <xdr:to>
      <xdr:col>1</xdr:col>
      <xdr:colOff>133350</xdr:colOff>
      <xdr:row>11</xdr:row>
      <xdr:rowOff>161925</xdr:rowOff>
    </xdr:to>
    <xdr:pic>
      <xdr:nvPicPr>
        <xdr:cNvPr id="9" name="Picture 8"/>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2105025"/>
          <a:ext cx="13335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19</xdr:row>
      <xdr:rowOff>0</xdr:rowOff>
    </xdr:from>
    <xdr:to>
      <xdr:col>1</xdr:col>
      <xdr:colOff>371475</xdr:colOff>
      <xdr:row>19</xdr:row>
      <xdr:rowOff>180975</xdr:rowOff>
    </xdr:to>
    <xdr:pic>
      <xdr:nvPicPr>
        <xdr:cNvPr id="10" name="Picture 9"/>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5010150"/>
          <a:ext cx="3714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20</xdr:row>
      <xdr:rowOff>0</xdr:rowOff>
    </xdr:from>
    <xdr:to>
      <xdr:col>1</xdr:col>
      <xdr:colOff>114300</xdr:colOff>
      <xdr:row>20</xdr:row>
      <xdr:rowOff>161925</xdr:rowOff>
    </xdr:to>
    <xdr:pic>
      <xdr:nvPicPr>
        <xdr:cNvPr id="11" name="Picture 10"/>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5210175"/>
          <a:ext cx="1143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21</xdr:row>
      <xdr:rowOff>0</xdr:rowOff>
    </xdr:from>
    <xdr:to>
      <xdr:col>1</xdr:col>
      <xdr:colOff>133350</xdr:colOff>
      <xdr:row>21</xdr:row>
      <xdr:rowOff>161925</xdr:rowOff>
    </xdr:to>
    <xdr:pic>
      <xdr:nvPicPr>
        <xdr:cNvPr id="12" name="Picture 11"/>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5391150"/>
          <a:ext cx="13335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5</xdr:row>
      <xdr:rowOff>38100</xdr:rowOff>
    </xdr:from>
    <xdr:to>
      <xdr:col>1</xdr:col>
      <xdr:colOff>438150</xdr:colOff>
      <xdr:row>5</xdr:row>
      <xdr:rowOff>209550</xdr:rowOff>
    </xdr:to>
    <xdr:pic>
      <xdr:nvPicPr>
        <xdr:cNvPr id="5" name="Picture 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175" y="962025"/>
          <a:ext cx="4286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1</xdr:col>
      <xdr:colOff>266700</xdr:colOff>
      <xdr:row>6</xdr:row>
      <xdr:rowOff>180975</xdr:rowOff>
    </xdr:to>
    <xdr:pic>
      <xdr:nvPicPr>
        <xdr:cNvPr id="7" name="Picture 6"/>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914525"/>
          <a:ext cx="2667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1</xdr:col>
      <xdr:colOff>352425</xdr:colOff>
      <xdr:row>7</xdr:row>
      <xdr:rowOff>180975</xdr:rowOff>
    </xdr:to>
    <xdr:pic>
      <xdr:nvPicPr>
        <xdr:cNvPr id="8" name="Picture 7"/>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2105025"/>
          <a:ext cx="3524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8</xdr:row>
      <xdr:rowOff>28575</xdr:rowOff>
    </xdr:from>
    <xdr:to>
      <xdr:col>1</xdr:col>
      <xdr:colOff>438150</xdr:colOff>
      <xdr:row>8</xdr:row>
      <xdr:rowOff>209550</xdr:rowOff>
    </xdr:to>
    <xdr:pic>
      <xdr:nvPicPr>
        <xdr:cNvPr id="9" name="Picture 8"/>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650" y="1533525"/>
          <a:ext cx="4381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0</xdr:rowOff>
    </xdr:from>
    <xdr:to>
      <xdr:col>1</xdr:col>
      <xdr:colOff>76200</xdr:colOff>
      <xdr:row>9</xdr:row>
      <xdr:rowOff>161925</xdr:rowOff>
    </xdr:to>
    <xdr:pic>
      <xdr:nvPicPr>
        <xdr:cNvPr id="10" name="Picture 9"/>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2486025"/>
          <a:ext cx="762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15</xdr:row>
      <xdr:rowOff>19050</xdr:rowOff>
    </xdr:from>
    <xdr:to>
      <xdr:col>1</xdr:col>
      <xdr:colOff>276225</xdr:colOff>
      <xdr:row>16</xdr:row>
      <xdr:rowOff>9525</xdr:rowOff>
    </xdr:to>
    <xdr:pic>
      <xdr:nvPicPr>
        <xdr:cNvPr id="14" name="Picture 13"/>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25" y="4267200"/>
          <a:ext cx="2667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16</xdr:row>
      <xdr:rowOff>28575</xdr:rowOff>
    </xdr:from>
    <xdr:to>
      <xdr:col>1</xdr:col>
      <xdr:colOff>371475</xdr:colOff>
      <xdr:row>17</xdr:row>
      <xdr:rowOff>19050</xdr:rowOff>
    </xdr:to>
    <xdr:pic>
      <xdr:nvPicPr>
        <xdr:cNvPr id="15" name="Picture 14"/>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50" y="4467225"/>
          <a:ext cx="3524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17</xdr:row>
      <xdr:rowOff>9525</xdr:rowOff>
    </xdr:from>
    <xdr:to>
      <xdr:col>1</xdr:col>
      <xdr:colOff>447675</xdr:colOff>
      <xdr:row>17</xdr:row>
      <xdr:rowOff>190500</xdr:rowOff>
    </xdr:to>
    <xdr:pic>
      <xdr:nvPicPr>
        <xdr:cNvPr id="16" name="Picture 15"/>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25" y="4638675"/>
          <a:ext cx="4381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0</xdr:row>
      <xdr:rowOff>142875</xdr:rowOff>
    </xdr:from>
    <xdr:to>
      <xdr:col>5</xdr:col>
      <xdr:colOff>0</xdr:colOff>
      <xdr:row>4</xdr:row>
      <xdr:rowOff>57150</xdr:rowOff>
    </xdr:to>
    <xdr:pic>
      <xdr:nvPicPr>
        <xdr:cNvPr id="11" name="Picture 10"/>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142875"/>
          <a:ext cx="280035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image" Target="../media/image42.emf"/><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4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B16" sqref="B16:E16"/>
    </sheetView>
  </sheetViews>
  <sheetFormatPr defaultRowHeight="14.25"/>
  <cols>
    <col min="1" max="1" width="13.75" customWidth="1"/>
    <col min="2" max="2" width="28.625" customWidth="1"/>
    <col min="5" max="5" width="23.125" customWidth="1"/>
  </cols>
  <sheetData>
    <row r="1" spans="1:12" ht="27.75" customHeight="1">
      <c r="A1" s="237" t="s">
        <v>251</v>
      </c>
      <c r="B1" s="247"/>
      <c r="C1" s="237"/>
      <c r="D1" s="237"/>
      <c r="E1" s="237"/>
      <c r="F1" s="237"/>
      <c r="G1" s="237"/>
      <c r="H1" s="237"/>
      <c r="I1" s="133"/>
      <c r="J1" s="133"/>
      <c r="K1" s="133"/>
      <c r="L1" s="133"/>
    </row>
    <row r="2" spans="1:12" ht="15.75">
      <c r="A2" s="249" t="s">
        <v>218</v>
      </c>
      <c r="B2" s="249"/>
      <c r="C2" s="249"/>
      <c r="D2" s="249"/>
      <c r="E2" s="249"/>
    </row>
    <row r="3" spans="1:12" ht="35.25" customHeight="1">
      <c r="A3" s="250" t="s">
        <v>219</v>
      </c>
      <c r="B3" s="250"/>
      <c r="C3" s="250"/>
      <c r="D3" s="250"/>
      <c r="E3" s="250"/>
    </row>
    <row r="4" spans="1:12" ht="15.75">
      <c r="A4" s="249" t="s">
        <v>220</v>
      </c>
      <c r="B4" s="249"/>
      <c r="C4" s="249"/>
      <c r="D4" s="249"/>
      <c r="E4" s="249"/>
    </row>
    <row r="5" spans="1:12" ht="48.75" customHeight="1">
      <c r="A5" s="250" t="s">
        <v>250</v>
      </c>
      <c r="B5" s="250"/>
      <c r="C5" s="250"/>
      <c r="D5" s="250"/>
      <c r="E5" s="250"/>
    </row>
    <row r="6" spans="1:12" ht="33.75" customHeight="1">
      <c r="A6" s="250" t="s">
        <v>221</v>
      </c>
      <c r="B6" s="250"/>
      <c r="C6" s="250"/>
      <c r="D6" s="250"/>
      <c r="E6" s="250"/>
    </row>
    <row r="7" spans="1:12" ht="15.75">
      <c r="A7" s="249" t="s">
        <v>222</v>
      </c>
      <c r="B7" s="249"/>
      <c r="C7" s="249"/>
      <c r="D7" s="249"/>
      <c r="E7" s="249"/>
    </row>
    <row r="8" spans="1:12" ht="13.5" customHeight="1">
      <c r="A8" s="119"/>
      <c r="B8" s="253" t="s">
        <v>286</v>
      </c>
      <c r="C8" s="250"/>
      <c r="D8" s="250"/>
      <c r="E8" s="250"/>
    </row>
    <row r="9" spans="1:12">
      <c r="A9" s="87"/>
      <c r="B9" s="251" t="s">
        <v>212</v>
      </c>
      <c r="C9" s="252"/>
      <c r="D9" s="252"/>
      <c r="E9" s="252"/>
    </row>
    <row r="10" spans="1:12">
      <c r="A10" s="127"/>
      <c r="B10" s="251" t="s">
        <v>213</v>
      </c>
      <c r="C10" s="252"/>
      <c r="D10" s="252"/>
      <c r="E10" s="252"/>
    </row>
    <row r="11" spans="1:12">
      <c r="A11" s="85"/>
      <c r="B11" s="251" t="s">
        <v>214</v>
      </c>
      <c r="C11" s="252"/>
      <c r="D11" s="252"/>
      <c r="E11" s="252"/>
    </row>
    <row r="12" spans="1:12">
      <c r="A12" s="128"/>
      <c r="B12" s="251" t="s">
        <v>245</v>
      </c>
      <c r="C12" s="252"/>
      <c r="D12" s="252"/>
      <c r="E12" s="252"/>
    </row>
    <row r="13" spans="1:12">
      <c r="A13" s="129"/>
      <c r="B13" s="251" t="s">
        <v>246</v>
      </c>
      <c r="C13" s="252"/>
      <c r="D13" s="252"/>
      <c r="E13" s="252"/>
    </row>
    <row r="14" spans="1:12">
      <c r="A14" s="130"/>
      <c r="B14" s="251" t="s">
        <v>247</v>
      </c>
      <c r="C14" s="252"/>
      <c r="D14" s="252"/>
      <c r="E14" s="252"/>
    </row>
    <row r="15" spans="1:12">
      <c r="A15" s="131"/>
      <c r="B15" s="251" t="s">
        <v>248</v>
      </c>
      <c r="C15" s="252"/>
      <c r="D15" s="252"/>
      <c r="E15" s="252"/>
    </row>
    <row r="16" spans="1:12">
      <c r="A16" s="132"/>
      <c r="B16" s="251" t="s">
        <v>249</v>
      </c>
      <c r="C16" s="252"/>
      <c r="D16" s="252"/>
      <c r="E16" s="252"/>
    </row>
  </sheetData>
  <mergeCells count="15">
    <mergeCell ref="B13:E13"/>
    <mergeCell ref="B14:E14"/>
    <mergeCell ref="B15:E15"/>
    <mergeCell ref="B16:E16"/>
    <mergeCell ref="B8:E8"/>
    <mergeCell ref="B9:E9"/>
    <mergeCell ref="B10:E10"/>
    <mergeCell ref="B11:E11"/>
    <mergeCell ref="B12:E12"/>
    <mergeCell ref="A7:E7"/>
    <mergeCell ref="A6:E6"/>
    <mergeCell ref="A4:E4"/>
    <mergeCell ref="A5:E5"/>
    <mergeCell ref="A2:E2"/>
    <mergeCell ref="A3:E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2"/>
  <sheetViews>
    <sheetView zoomScaleNormal="100" workbookViewId="0">
      <selection activeCell="E26" sqref="E26"/>
    </sheetView>
  </sheetViews>
  <sheetFormatPr defaultRowHeight="14.25"/>
  <cols>
    <col min="1" max="1" width="3.375" customWidth="1"/>
  </cols>
  <sheetData>
    <row r="1" spans="1:6" ht="15.75">
      <c r="A1" s="261" t="s">
        <v>202</v>
      </c>
      <c r="B1" s="261"/>
      <c r="C1" s="261"/>
      <c r="D1" s="261"/>
      <c r="E1" s="261"/>
      <c r="F1" s="261"/>
    </row>
    <row r="3" spans="1:6">
      <c r="A3" s="36" t="s">
        <v>163</v>
      </c>
      <c r="B3" s="1"/>
      <c r="C3" s="5"/>
    </row>
    <row r="5" spans="1:6">
      <c r="B5" t="s">
        <v>0</v>
      </c>
    </row>
    <row r="6" spans="1:6" ht="18.75">
      <c r="A6" s="36" t="s">
        <v>163</v>
      </c>
      <c r="C6" t="s">
        <v>1</v>
      </c>
      <c r="D6" t="s">
        <v>257</v>
      </c>
    </row>
    <row r="7" spans="1:6" ht="18.75">
      <c r="B7" t="s">
        <v>6</v>
      </c>
      <c r="C7" t="s">
        <v>1</v>
      </c>
      <c r="D7" t="s">
        <v>261</v>
      </c>
    </row>
    <row r="8" spans="1:6">
      <c r="C8" t="s">
        <v>1</v>
      </c>
      <c r="D8" t="s">
        <v>32</v>
      </c>
    </row>
    <row r="9" spans="1:6" ht="18.75">
      <c r="C9" t="s">
        <v>1</v>
      </c>
      <c r="D9" t="s">
        <v>264</v>
      </c>
    </row>
    <row r="10" spans="1:6">
      <c r="C10" t="s">
        <v>1</v>
      </c>
      <c r="D10" t="s">
        <v>33</v>
      </c>
    </row>
    <row r="11" spans="1:6">
      <c r="C11" t="s">
        <v>1</v>
      </c>
      <c r="D11" t="s">
        <v>34</v>
      </c>
    </row>
    <row r="12" spans="1:6">
      <c r="C12" t="s">
        <v>1</v>
      </c>
      <c r="D12" t="s">
        <v>35</v>
      </c>
    </row>
    <row r="13" spans="1:6">
      <c r="B13" t="s">
        <v>3</v>
      </c>
      <c r="C13" t="s">
        <v>1</v>
      </c>
      <c r="D13" t="s">
        <v>4</v>
      </c>
    </row>
    <row r="14" spans="1:6">
      <c r="B14" s="69" t="s">
        <v>5</v>
      </c>
      <c r="C14" s="69" t="s">
        <v>36</v>
      </c>
      <c r="D14" s="69"/>
      <c r="E14" s="69"/>
    </row>
    <row r="15" spans="1:6">
      <c r="B15" s="69" t="s">
        <v>26</v>
      </c>
      <c r="C15" s="69" t="s">
        <v>204</v>
      </c>
      <c r="D15" s="69"/>
      <c r="E15" s="69"/>
    </row>
    <row r="17" spans="1:10" ht="15" thickBot="1"/>
    <row r="18" spans="1:10" ht="36.75" thickBot="1">
      <c r="B18" s="17" t="s">
        <v>57</v>
      </c>
      <c r="C18" s="19" t="s">
        <v>59</v>
      </c>
      <c r="D18" s="144" t="s">
        <v>37</v>
      </c>
      <c r="E18" s="144" t="s">
        <v>38</v>
      </c>
      <c r="F18" s="144" t="s">
        <v>39</v>
      </c>
      <c r="G18" s="144" t="s">
        <v>40</v>
      </c>
      <c r="H18" s="144" t="s">
        <v>41</v>
      </c>
      <c r="I18" s="144" t="s">
        <v>56</v>
      </c>
      <c r="J18" s="145" t="s">
        <v>171</v>
      </c>
    </row>
    <row r="19" spans="1:10" ht="16.5" thickBot="1">
      <c r="A19" s="36" t="s">
        <v>163</v>
      </c>
      <c r="B19" s="30" t="s">
        <v>154</v>
      </c>
      <c r="C19" s="28" t="s">
        <v>279</v>
      </c>
      <c r="D19" s="211">
        <f>44/12*0.47*D20*D21*(1.07 + D22)</f>
        <v>0</v>
      </c>
      <c r="E19" s="211">
        <f t="shared" ref="E19:I19" si="0">44/12*0.47*E20*E21*(1.07 + E22)</f>
        <v>0</v>
      </c>
      <c r="F19" s="211">
        <f t="shared" si="0"/>
        <v>0</v>
      </c>
      <c r="G19" s="211">
        <f t="shared" si="0"/>
        <v>0</v>
      </c>
      <c r="H19" s="211">
        <f t="shared" si="0"/>
        <v>0</v>
      </c>
      <c r="I19" s="211">
        <f t="shared" si="0"/>
        <v>0</v>
      </c>
      <c r="J19" s="212">
        <f t="shared" ref="J19" si="1">44/12*0.47*J20*J21*(1.07 + J22)</f>
        <v>0</v>
      </c>
    </row>
    <row r="20" spans="1:10">
      <c r="B20" s="16"/>
      <c r="C20" s="24" t="s">
        <v>60</v>
      </c>
      <c r="D20" s="112">
        <v>1</v>
      </c>
      <c r="E20" s="112">
        <v>1</v>
      </c>
      <c r="F20" s="112">
        <v>1</v>
      </c>
      <c r="G20" s="112">
        <v>1</v>
      </c>
      <c r="H20" s="112">
        <v>1</v>
      </c>
      <c r="I20" s="112">
        <v>1</v>
      </c>
      <c r="J20" s="141">
        <v>1</v>
      </c>
    </row>
    <row r="21" spans="1:10">
      <c r="B21" s="16"/>
      <c r="C21" s="21" t="s">
        <v>138</v>
      </c>
      <c r="D21" s="48"/>
      <c r="E21" s="48"/>
      <c r="F21" s="48"/>
      <c r="G21" s="48"/>
      <c r="H21" s="48"/>
      <c r="I21" s="48"/>
      <c r="J21" s="142"/>
    </row>
    <row r="22" spans="1:10" ht="15" thickBot="1">
      <c r="B22" s="23"/>
      <c r="C22" s="14"/>
      <c r="D22" s="47"/>
      <c r="E22" s="47"/>
      <c r="F22" s="47"/>
      <c r="G22" s="47"/>
      <c r="H22" s="47"/>
      <c r="I22" s="47"/>
      <c r="J22" s="143"/>
    </row>
  </sheetData>
  <mergeCells count="1">
    <mergeCell ref="A1:F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J18"/>
  <sheetViews>
    <sheetView zoomScaleNormal="100" workbookViewId="0">
      <selection activeCell="D26" sqref="D26"/>
    </sheetView>
  </sheetViews>
  <sheetFormatPr defaultRowHeight="14.25"/>
  <cols>
    <col min="1" max="1" width="3.25" customWidth="1"/>
    <col min="4" max="4" width="9.875" customWidth="1"/>
  </cols>
  <sheetData>
    <row r="1" spans="1:10" ht="15.75">
      <c r="A1" s="261" t="s">
        <v>205</v>
      </c>
      <c r="B1" s="261"/>
      <c r="C1" s="261"/>
      <c r="D1" s="261"/>
      <c r="E1" s="261"/>
      <c r="F1" s="261"/>
    </row>
    <row r="3" spans="1:10">
      <c r="A3" s="36" t="s">
        <v>206</v>
      </c>
    </row>
    <row r="5" spans="1:10">
      <c r="B5" t="s">
        <v>0</v>
      </c>
    </row>
    <row r="6" spans="1:10" ht="17.25">
      <c r="A6" s="113" t="s">
        <v>168</v>
      </c>
      <c r="C6" t="s">
        <v>1</v>
      </c>
      <c r="D6" t="s">
        <v>262</v>
      </c>
    </row>
    <row r="7" spans="1:10">
      <c r="C7" t="s">
        <v>1</v>
      </c>
      <c r="D7" t="s">
        <v>208</v>
      </c>
    </row>
    <row r="8" spans="1:10">
      <c r="C8" t="s">
        <v>1</v>
      </c>
      <c r="D8" t="s">
        <v>210</v>
      </c>
    </row>
    <row r="9" spans="1:10" ht="18.75">
      <c r="C9" t="s">
        <v>1</v>
      </c>
      <c r="D9" t="s">
        <v>263</v>
      </c>
    </row>
    <row r="10" spans="1:10">
      <c r="C10" t="s">
        <v>1</v>
      </c>
      <c r="D10" t="s">
        <v>209</v>
      </c>
    </row>
    <row r="12" spans="1:10" ht="15" thickBot="1"/>
    <row r="13" spans="1:10" ht="36.75" thickBot="1">
      <c r="B13" s="17" t="s">
        <v>57</v>
      </c>
      <c r="C13" s="18" t="s">
        <v>59</v>
      </c>
      <c r="D13" s="145" t="s">
        <v>37</v>
      </c>
      <c r="E13" s="152" t="s">
        <v>38</v>
      </c>
      <c r="F13" s="145" t="s">
        <v>39</v>
      </c>
      <c r="G13" s="192" t="s">
        <v>40</v>
      </c>
      <c r="H13" s="145" t="s">
        <v>41</v>
      </c>
      <c r="I13" s="152" t="s">
        <v>56</v>
      </c>
      <c r="J13" s="136" t="s">
        <v>171</v>
      </c>
    </row>
    <row r="14" spans="1:10" ht="16.5" thickBot="1">
      <c r="A14" s="36" t="s">
        <v>168</v>
      </c>
      <c r="B14" s="114" t="s">
        <v>207</v>
      </c>
      <c r="C14" s="33" t="s">
        <v>279</v>
      </c>
      <c r="D14" s="137">
        <f t="shared" ref="D14:J14" si="0">(D16*D17*D18/1000000)*D15</f>
        <v>0.24639000000000003</v>
      </c>
      <c r="E14" s="188">
        <f t="shared" si="0"/>
        <v>0.27218999999999999</v>
      </c>
      <c r="F14" s="137">
        <f t="shared" si="0"/>
        <v>0.16125</v>
      </c>
      <c r="G14" s="188">
        <f t="shared" si="0"/>
        <v>2.58E-2</v>
      </c>
      <c r="H14" s="137">
        <f t="shared" si="0"/>
        <v>9.6750000000000003E-2</v>
      </c>
      <c r="I14" s="188">
        <f t="shared" si="0"/>
        <v>0.79979999999999996</v>
      </c>
      <c r="J14" s="137">
        <f t="shared" si="0"/>
        <v>0.2064</v>
      </c>
    </row>
    <row r="15" spans="1:10" ht="15.75">
      <c r="B15" s="115" t="s">
        <v>211</v>
      </c>
      <c r="C15" s="24" t="s">
        <v>60</v>
      </c>
      <c r="D15" s="138">
        <v>1</v>
      </c>
      <c r="E15" s="189">
        <v>1</v>
      </c>
      <c r="F15" s="138">
        <v>1</v>
      </c>
      <c r="G15" s="189">
        <v>1</v>
      </c>
      <c r="H15" s="138">
        <v>1</v>
      </c>
      <c r="I15" s="189">
        <v>1</v>
      </c>
      <c r="J15" s="138">
        <v>1</v>
      </c>
    </row>
    <row r="16" spans="1:10">
      <c r="B16" s="16"/>
      <c r="C16" s="21" t="s">
        <v>155</v>
      </c>
      <c r="D16" s="139">
        <v>100</v>
      </c>
      <c r="E16" s="190">
        <v>100</v>
      </c>
      <c r="F16" s="139">
        <v>100</v>
      </c>
      <c r="G16" s="190">
        <v>100</v>
      </c>
      <c r="H16" s="139">
        <v>100</v>
      </c>
      <c r="I16" s="190">
        <v>100</v>
      </c>
      <c r="J16" s="139">
        <v>100</v>
      </c>
    </row>
    <row r="17" spans="2:10">
      <c r="B17" s="16"/>
      <c r="C17" s="21" t="s">
        <v>138</v>
      </c>
      <c r="D17" s="140">
        <v>19.100000000000001</v>
      </c>
      <c r="E17" s="191">
        <v>21.1</v>
      </c>
      <c r="F17" s="140">
        <v>12.5</v>
      </c>
      <c r="G17" s="191">
        <v>2</v>
      </c>
      <c r="H17" s="140">
        <v>7.5</v>
      </c>
      <c r="I17" s="191">
        <v>62</v>
      </c>
      <c r="J17" s="140">
        <v>16</v>
      </c>
    </row>
    <row r="18" spans="2:10" ht="19.5" thickBot="1">
      <c r="B18" s="23"/>
      <c r="C18" s="63" t="s">
        <v>280</v>
      </c>
      <c r="D18" s="121">
        <v>129</v>
      </c>
      <c r="E18" s="63">
        <v>129</v>
      </c>
      <c r="F18" s="121">
        <v>129</v>
      </c>
      <c r="G18" s="63">
        <v>129</v>
      </c>
      <c r="H18" s="121">
        <v>129</v>
      </c>
      <c r="I18" s="63">
        <v>129</v>
      </c>
      <c r="J18" s="121">
        <v>129</v>
      </c>
    </row>
  </sheetData>
  <mergeCells count="1">
    <mergeCell ref="A1:F1"/>
  </mergeCells>
  <dataValidations count="1">
    <dataValidation type="list" allowBlank="1" showInputMessage="1" showErrorMessage="1" sqref="D18:J18">
      <formula1>#REF!</formula1>
    </dataValidation>
  </dataValidation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activeCell="A79" sqref="A79:E80"/>
    </sheetView>
  </sheetViews>
  <sheetFormatPr defaultRowHeight="14.25"/>
  <cols>
    <col min="1" max="1" width="21.125" customWidth="1"/>
    <col min="2" max="2" width="19.875" customWidth="1"/>
    <col min="3" max="3" width="18" customWidth="1"/>
    <col min="4" max="4" width="19.625" customWidth="1"/>
    <col min="5" max="5" width="20.875" customWidth="1"/>
    <col min="6" max="6" width="25.875" customWidth="1"/>
  </cols>
  <sheetData>
    <row r="1" spans="1:11" ht="22.5">
      <c r="A1" s="263" t="s">
        <v>223</v>
      </c>
      <c r="B1" s="263"/>
      <c r="C1" s="263"/>
      <c r="D1" s="263"/>
      <c r="E1" s="263"/>
      <c r="F1" s="263"/>
      <c r="G1" s="263"/>
      <c r="H1" s="263"/>
      <c r="I1" s="263"/>
      <c r="J1" s="263"/>
      <c r="K1" s="263"/>
    </row>
    <row r="3" spans="1:11" ht="15" thickBot="1">
      <c r="A3" s="277" t="s">
        <v>167</v>
      </c>
      <c r="B3" s="277"/>
      <c r="C3" s="277"/>
      <c r="D3" s="277"/>
      <c r="E3" s="277"/>
      <c r="F3" s="277"/>
    </row>
    <row r="4" spans="1:11" ht="17.25" thickBot="1">
      <c r="A4" s="10" t="s">
        <v>51</v>
      </c>
      <c r="B4" s="49" t="s">
        <v>224</v>
      </c>
      <c r="C4" s="49" t="s">
        <v>225</v>
      </c>
      <c r="D4" s="49" t="s">
        <v>226</v>
      </c>
      <c r="E4" s="49" t="s">
        <v>227</v>
      </c>
      <c r="F4" s="49" t="s">
        <v>228</v>
      </c>
    </row>
    <row r="5" spans="1:11" ht="15.75" thickTop="1" thickBot="1">
      <c r="A5" s="50" t="s">
        <v>52</v>
      </c>
      <c r="B5" s="12">
        <v>68</v>
      </c>
      <c r="C5" s="12" t="s">
        <v>53</v>
      </c>
      <c r="D5" s="12">
        <v>10</v>
      </c>
      <c r="E5" s="12">
        <v>117</v>
      </c>
      <c r="F5" s="12">
        <v>20</v>
      </c>
    </row>
    <row r="6" spans="1:11" ht="15" thickBot="1">
      <c r="A6" s="50" t="s">
        <v>54</v>
      </c>
      <c r="B6" s="12">
        <v>50</v>
      </c>
      <c r="C6" s="12">
        <v>33</v>
      </c>
      <c r="D6" s="12">
        <v>34</v>
      </c>
      <c r="E6" s="12" t="s">
        <v>53</v>
      </c>
      <c r="F6" s="12">
        <v>20</v>
      </c>
    </row>
    <row r="7" spans="1:11" ht="15" thickBot="1">
      <c r="A7" s="50" t="s">
        <v>44</v>
      </c>
      <c r="B7" s="12">
        <v>95</v>
      </c>
      <c r="C7" s="12">
        <v>85</v>
      </c>
      <c r="D7" s="12">
        <v>71</v>
      </c>
      <c r="E7" s="12">
        <v>115</v>
      </c>
      <c r="F7" s="12">
        <v>130</v>
      </c>
    </row>
    <row r="8" spans="1:11" ht="15" thickBot="1">
      <c r="A8" s="50" t="s">
        <v>45</v>
      </c>
      <c r="B8" s="12">
        <v>38</v>
      </c>
      <c r="C8" s="12">
        <v>24</v>
      </c>
      <c r="D8" s="12">
        <v>19</v>
      </c>
      <c r="E8" s="12" t="s">
        <v>53</v>
      </c>
      <c r="F8" s="12">
        <v>70</v>
      </c>
    </row>
    <row r="9" spans="1:11" ht="15" thickBot="1">
      <c r="A9" s="50" t="s">
        <v>46</v>
      </c>
      <c r="B9" s="12">
        <v>88</v>
      </c>
      <c r="C9" s="12">
        <v>63</v>
      </c>
      <c r="D9" s="12">
        <v>34</v>
      </c>
      <c r="E9" s="12" t="s">
        <v>53</v>
      </c>
      <c r="F9" s="12">
        <v>80</v>
      </c>
    </row>
    <row r="10" spans="1:11" ht="15" thickBot="1">
      <c r="A10" s="50" t="s">
        <v>47</v>
      </c>
      <c r="B10" s="12">
        <v>38</v>
      </c>
      <c r="C10" s="12">
        <v>35</v>
      </c>
      <c r="D10" s="12">
        <v>31</v>
      </c>
      <c r="E10" s="12" t="s">
        <v>53</v>
      </c>
      <c r="F10" s="12">
        <v>50</v>
      </c>
    </row>
    <row r="11" spans="1:11" ht="15" thickBot="1">
      <c r="A11" s="50" t="s">
        <v>48</v>
      </c>
      <c r="B11" s="12">
        <v>65</v>
      </c>
      <c r="C11" s="12">
        <v>47</v>
      </c>
      <c r="D11" s="12">
        <v>39</v>
      </c>
      <c r="E11" s="12" t="s">
        <v>53</v>
      </c>
      <c r="F11" s="12">
        <v>70</v>
      </c>
    </row>
    <row r="12" spans="1:11" ht="15" thickBot="1">
      <c r="A12" s="50" t="s">
        <v>49</v>
      </c>
      <c r="B12" s="12">
        <v>44</v>
      </c>
      <c r="C12" s="12">
        <v>60</v>
      </c>
      <c r="D12" s="12">
        <v>66</v>
      </c>
      <c r="E12" s="12" t="s">
        <v>53</v>
      </c>
      <c r="F12" s="12">
        <v>130</v>
      </c>
    </row>
    <row r="13" spans="1:11" ht="15" thickBot="1">
      <c r="A13" s="50" t="s">
        <v>50</v>
      </c>
      <c r="B13" s="12">
        <v>88</v>
      </c>
      <c r="C13" s="12">
        <v>63</v>
      </c>
      <c r="D13" s="12">
        <v>34</v>
      </c>
      <c r="E13" s="12" t="s">
        <v>53</v>
      </c>
      <c r="F13" s="12">
        <v>80</v>
      </c>
    </row>
    <row r="15" spans="1:11">
      <c r="A15" s="25"/>
    </row>
    <row r="16" spans="1:11" ht="15.75" thickBot="1">
      <c r="A16" s="264" t="s">
        <v>229</v>
      </c>
      <c r="B16" s="264"/>
      <c r="C16" s="264"/>
      <c r="D16" s="264"/>
      <c r="E16" s="264"/>
      <c r="F16" s="264"/>
    </row>
    <row r="17" spans="1:6" ht="15" thickBot="1">
      <c r="A17" s="10" t="s">
        <v>64</v>
      </c>
      <c r="B17" s="11" t="s">
        <v>65</v>
      </c>
      <c r="C17" s="11" t="s">
        <v>66</v>
      </c>
      <c r="D17" s="11" t="s">
        <v>67</v>
      </c>
      <c r="E17" s="11" t="s">
        <v>68</v>
      </c>
      <c r="F17" s="11" t="s">
        <v>69</v>
      </c>
    </row>
    <row r="18" spans="1:6" ht="20.25" customHeight="1" thickTop="1" thickBot="1">
      <c r="A18" s="267" t="s">
        <v>98</v>
      </c>
      <c r="B18" s="270" t="s">
        <v>70</v>
      </c>
      <c r="C18" s="270" t="s">
        <v>71</v>
      </c>
      <c r="D18" s="51" t="s">
        <v>72</v>
      </c>
      <c r="E18" s="12">
        <v>0.8</v>
      </c>
      <c r="F18" s="267" t="s">
        <v>73</v>
      </c>
    </row>
    <row r="19" spans="1:6" ht="15" thickBot="1">
      <c r="A19" s="268"/>
      <c r="B19" s="271"/>
      <c r="C19" s="272"/>
      <c r="D19" s="51" t="s">
        <v>74</v>
      </c>
      <c r="E19" s="12">
        <v>0.69</v>
      </c>
      <c r="F19" s="268"/>
    </row>
    <row r="20" spans="1:6" ht="15" thickBot="1">
      <c r="A20" s="268"/>
      <c r="B20" s="271"/>
      <c r="C20" s="273" t="s">
        <v>75</v>
      </c>
      <c r="D20" s="51" t="s">
        <v>72</v>
      </c>
      <c r="E20" s="12">
        <v>0.57999999999999996</v>
      </c>
      <c r="F20" s="268"/>
    </row>
    <row r="21" spans="1:6" ht="17.25" customHeight="1" thickBot="1">
      <c r="A21" s="268"/>
      <c r="B21" s="271"/>
      <c r="C21" s="272"/>
      <c r="D21" s="51" t="s">
        <v>76</v>
      </c>
      <c r="E21" s="12">
        <v>0.48</v>
      </c>
      <c r="F21" s="268"/>
    </row>
    <row r="22" spans="1:6" ht="15" thickBot="1">
      <c r="A22" s="269"/>
      <c r="B22" s="272"/>
      <c r="C22" s="51" t="s">
        <v>77</v>
      </c>
      <c r="D22" s="51" t="s">
        <v>78</v>
      </c>
      <c r="E22" s="12">
        <v>0.64</v>
      </c>
      <c r="F22" s="269"/>
    </row>
    <row r="23" spans="1:6" ht="36.75" customHeight="1" thickBot="1">
      <c r="A23" s="274" t="s">
        <v>99</v>
      </c>
      <c r="B23" s="52" t="s">
        <v>79</v>
      </c>
      <c r="C23" s="53" t="s">
        <v>82</v>
      </c>
      <c r="D23" s="51" t="s">
        <v>72</v>
      </c>
      <c r="E23" s="12">
        <v>0.93</v>
      </c>
      <c r="F23" s="274" t="s">
        <v>84</v>
      </c>
    </row>
    <row r="24" spans="1:6" ht="30.75" customHeight="1" thickBot="1">
      <c r="A24" s="268"/>
      <c r="B24" s="52" t="s">
        <v>80</v>
      </c>
      <c r="C24" s="51" t="s">
        <v>83</v>
      </c>
      <c r="D24" s="51" t="s">
        <v>76</v>
      </c>
      <c r="E24" s="12">
        <v>0.82</v>
      </c>
      <c r="F24" s="268"/>
    </row>
    <row r="25" spans="1:6" ht="29.25" customHeight="1" thickBot="1">
      <c r="A25" s="269"/>
      <c r="B25" s="54" t="s">
        <v>81</v>
      </c>
      <c r="C25" s="51" t="s">
        <v>77</v>
      </c>
      <c r="D25" s="51" t="s">
        <v>78</v>
      </c>
      <c r="E25" s="12">
        <v>0.88</v>
      </c>
      <c r="F25" s="269"/>
    </row>
    <row r="26" spans="1:6" ht="86.25" customHeight="1" thickBot="1">
      <c r="A26" s="50" t="s">
        <v>100</v>
      </c>
      <c r="B26" s="54" t="s">
        <v>85</v>
      </c>
      <c r="C26" s="51" t="s">
        <v>86</v>
      </c>
      <c r="D26" s="51" t="s">
        <v>87</v>
      </c>
      <c r="E26" s="12">
        <v>1</v>
      </c>
      <c r="F26" s="54" t="s">
        <v>88</v>
      </c>
    </row>
    <row r="27" spans="1:6" ht="24" customHeight="1" thickBot="1">
      <c r="A27" s="274" t="s">
        <v>101</v>
      </c>
      <c r="B27" s="274" t="s">
        <v>89</v>
      </c>
      <c r="C27" s="53" t="s">
        <v>82</v>
      </c>
      <c r="D27" s="51" t="s">
        <v>90</v>
      </c>
      <c r="E27" s="12">
        <v>1.02</v>
      </c>
      <c r="F27" s="274" t="s">
        <v>91</v>
      </c>
    </row>
    <row r="28" spans="1:6" ht="21" customHeight="1" thickBot="1">
      <c r="A28" s="268"/>
      <c r="B28" s="268"/>
      <c r="C28" s="51" t="s">
        <v>43</v>
      </c>
      <c r="D28" s="51" t="s">
        <v>92</v>
      </c>
      <c r="E28" s="12">
        <v>1.08</v>
      </c>
      <c r="F28" s="268"/>
    </row>
    <row r="29" spans="1:6" ht="19.5" customHeight="1" thickBot="1">
      <c r="A29" s="268"/>
      <c r="B29" s="268"/>
      <c r="C29" s="273" t="s">
        <v>75</v>
      </c>
      <c r="D29" s="51" t="s">
        <v>90</v>
      </c>
      <c r="E29" s="12">
        <v>1.0900000000000001</v>
      </c>
      <c r="F29" s="268"/>
    </row>
    <row r="30" spans="1:6" ht="21" customHeight="1" thickBot="1">
      <c r="A30" s="268"/>
      <c r="B30" s="268"/>
      <c r="C30" s="272"/>
      <c r="D30" s="51" t="s">
        <v>76</v>
      </c>
      <c r="E30" s="12">
        <v>1.1499999999999999</v>
      </c>
      <c r="F30" s="268"/>
    </row>
    <row r="31" spans="1:6">
      <c r="A31" s="268"/>
      <c r="B31" s="268"/>
      <c r="C31" s="53" t="s">
        <v>75</v>
      </c>
      <c r="D31" s="273" t="s">
        <v>94</v>
      </c>
      <c r="E31" s="275">
        <v>1.0900000000000001</v>
      </c>
      <c r="F31" s="268"/>
    </row>
    <row r="32" spans="1:6" ht="15" thickBot="1">
      <c r="A32" s="269"/>
      <c r="B32" s="269"/>
      <c r="C32" s="51" t="s">
        <v>93</v>
      </c>
      <c r="D32" s="272"/>
      <c r="E32" s="276"/>
      <c r="F32" s="269"/>
    </row>
    <row r="33" spans="1:6" ht="21" customHeight="1" thickBot="1">
      <c r="A33" s="274" t="s">
        <v>102</v>
      </c>
      <c r="B33" s="274" t="s">
        <v>95</v>
      </c>
      <c r="C33" s="273" t="s">
        <v>71</v>
      </c>
      <c r="D33" s="51" t="s">
        <v>90</v>
      </c>
      <c r="E33" s="12">
        <v>1.1000000000000001</v>
      </c>
      <c r="F33" s="278" t="s">
        <v>96</v>
      </c>
    </row>
    <row r="34" spans="1:6" ht="15" thickBot="1">
      <c r="A34" s="268"/>
      <c r="B34" s="268"/>
      <c r="C34" s="272"/>
      <c r="D34" s="51" t="s">
        <v>74</v>
      </c>
      <c r="E34" s="12">
        <v>1.1499999999999999</v>
      </c>
      <c r="F34" s="279"/>
    </row>
    <row r="35" spans="1:6" ht="15" thickBot="1">
      <c r="A35" s="268"/>
      <c r="B35" s="268"/>
      <c r="C35" s="273" t="s">
        <v>75</v>
      </c>
      <c r="D35" s="51" t="s">
        <v>90</v>
      </c>
      <c r="E35" s="12">
        <v>1.17</v>
      </c>
      <c r="F35" s="279"/>
    </row>
    <row r="36" spans="1:6" ht="15" thickBot="1">
      <c r="A36" s="268"/>
      <c r="B36" s="268"/>
      <c r="C36" s="272"/>
      <c r="D36" s="51" t="s">
        <v>97</v>
      </c>
      <c r="E36" s="12">
        <v>1.22</v>
      </c>
      <c r="F36" s="279"/>
    </row>
    <row r="37" spans="1:6" ht="15" thickBot="1">
      <c r="A37" s="269"/>
      <c r="B37" s="269"/>
      <c r="C37" s="51" t="s">
        <v>77</v>
      </c>
      <c r="D37" s="51" t="s">
        <v>78</v>
      </c>
      <c r="E37" s="12">
        <v>1.1599999999999999</v>
      </c>
      <c r="F37" s="280"/>
    </row>
    <row r="39" spans="1:6">
      <c r="A39" s="25"/>
    </row>
    <row r="40" spans="1:6" ht="15.75" thickBot="1">
      <c r="A40" s="265" t="s">
        <v>230</v>
      </c>
      <c r="B40" s="265"/>
      <c r="C40" s="265"/>
      <c r="D40" s="265"/>
      <c r="E40" s="265"/>
      <c r="F40" s="265"/>
    </row>
    <row r="41" spans="1:6" ht="15" thickBot="1">
      <c r="A41" s="10" t="s">
        <v>64</v>
      </c>
      <c r="B41" s="11" t="s">
        <v>65</v>
      </c>
      <c r="C41" s="11" t="s">
        <v>66</v>
      </c>
      <c r="D41" s="11" t="s">
        <v>67</v>
      </c>
      <c r="E41" s="11" t="s">
        <v>68</v>
      </c>
      <c r="F41" s="11" t="s">
        <v>69</v>
      </c>
    </row>
    <row r="42" spans="1:6" ht="36.75" customHeight="1" thickTop="1" thickBot="1">
      <c r="A42" s="267" t="s">
        <v>103</v>
      </c>
      <c r="B42" s="270" t="s">
        <v>104</v>
      </c>
      <c r="C42" s="53" t="s">
        <v>82</v>
      </c>
      <c r="D42" s="51" t="s">
        <v>90</v>
      </c>
      <c r="E42" s="12">
        <v>0.95</v>
      </c>
      <c r="F42" s="267" t="s">
        <v>105</v>
      </c>
    </row>
    <row r="43" spans="1:6" ht="15" thickBot="1">
      <c r="A43" s="268"/>
      <c r="B43" s="271"/>
      <c r="C43" s="51" t="s">
        <v>43</v>
      </c>
      <c r="D43" s="51" t="s">
        <v>74</v>
      </c>
      <c r="E43" s="12">
        <v>0.92</v>
      </c>
      <c r="F43" s="268"/>
    </row>
    <row r="44" spans="1:6" ht="15" thickBot="1">
      <c r="A44" s="268"/>
      <c r="B44" s="271"/>
      <c r="C44" s="273" t="s">
        <v>75</v>
      </c>
      <c r="D44" s="51" t="s">
        <v>90</v>
      </c>
      <c r="E44" s="12">
        <v>0.95</v>
      </c>
      <c r="F44" s="268"/>
    </row>
    <row r="45" spans="1:6" ht="15" thickBot="1">
      <c r="A45" s="268"/>
      <c r="B45" s="271"/>
      <c r="C45" s="272"/>
      <c r="D45" s="51" t="s">
        <v>97</v>
      </c>
      <c r="E45" s="12">
        <v>0.92</v>
      </c>
      <c r="F45" s="268"/>
    </row>
    <row r="46" spans="1:6">
      <c r="A46" s="268"/>
      <c r="B46" s="271"/>
      <c r="C46" s="53" t="s">
        <v>75</v>
      </c>
      <c r="D46" s="273" t="s">
        <v>78</v>
      </c>
      <c r="E46" s="275">
        <v>0.94</v>
      </c>
      <c r="F46" s="268"/>
    </row>
    <row r="47" spans="1:6" ht="15" thickBot="1">
      <c r="A47" s="269"/>
      <c r="B47" s="272"/>
      <c r="C47" s="51" t="s">
        <v>93</v>
      </c>
      <c r="D47" s="272"/>
      <c r="E47" s="276"/>
      <c r="F47" s="269"/>
    </row>
    <row r="48" spans="1:6" ht="90" thickBot="1">
      <c r="A48" s="50" t="s">
        <v>106</v>
      </c>
      <c r="B48" s="51" t="s">
        <v>107</v>
      </c>
      <c r="C48" s="51" t="s">
        <v>86</v>
      </c>
      <c r="D48" s="51" t="s">
        <v>87</v>
      </c>
      <c r="E48" s="12">
        <v>1</v>
      </c>
      <c r="F48" s="54" t="s">
        <v>108</v>
      </c>
    </row>
    <row r="49" spans="1:6" ht="63" customHeight="1" thickBot="1">
      <c r="A49" s="274" t="s">
        <v>109</v>
      </c>
      <c r="B49" s="273" t="s">
        <v>110</v>
      </c>
      <c r="C49" s="273" t="s">
        <v>111</v>
      </c>
      <c r="D49" s="51" t="s">
        <v>90</v>
      </c>
      <c r="E49" s="12">
        <v>1.04</v>
      </c>
      <c r="F49" s="274" t="s">
        <v>112</v>
      </c>
    </row>
    <row r="50" spans="1:6" ht="54.75" customHeight="1" thickBot="1">
      <c r="A50" s="268"/>
      <c r="B50" s="271"/>
      <c r="C50" s="272"/>
      <c r="D50" s="51" t="s">
        <v>97</v>
      </c>
      <c r="E50" s="12">
        <v>1.1100000000000001</v>
      </c>
      <c r="F50" s="268"/>
    </row>
    <row r="51" spans="1:6" ht="45.75" customHeight="1" thickBot="1">
      <c r="A51" s="269"/>
      <c r="B51" s="272"/>
      <c r="C51" s="51" t="s">
        <v>113</v>
      </c>
      <c r="D51" s="51" t="s">
        <v>78</v>
      </c>
      <c r="E51" s="12">
        <v>1.08</v>
      </c>
      <c r="F51" s="269"/>
    </row>
    <row r="52" spans="1:6" ht="35.25" customHeight="1" thickBot="1">
      <c r="A52" s="274" t="s">
        <v>109</v>
      </c>
      <c r="B52" s="273" t="s">
        <v>114</v>
      </c>
      <c r="C52" s="51" t="s">
        <v>111</v>
      </c>
      <c r="D52" s="51" t="s">
        <v>90</v>
      </c>
      <c r="E52" s="12">
        <v>1.37</v>
      </c>
      <c r="F52" s="274" t="s">
        <v>115</v>
      </c>
    </row>
    <row r="53" spans="1:6" ht="27.75" customHeight="1" thickBot="1">
      <c r="A53" s="268"/>
      <c r="B53" s="271"/>
      <c r="C53" s="51" t="s">
        <v>116</v>
      </c>
      <c r="D53" s="51" t="s">
        <v>117</v>
      </c>
      <c r="E53" s="12">
        <v>1.44</v>
      </c>
      <c r="F53" s="268"/>
    </row>
    <row r="54" spans="1:6" ht="30" customHeight="1" thickBot="1">
      <c r="A54" s="269"/>
      <c r="B54" s="272"/>
      <c r="C54" s="51" t="s">
        <v>113</v>
      </c>
      <c r="D54" s="51" t="s">
        <v>78</v>
      </c>
      <c r="E54" s="12">
        <v>1.41</v>
      </c>
      <c r="F54" s="269"/>
    </row>
    <row r="56" spans="1:6">
      <c r="A56" s="25"/>
    </row>
    <row r="57" spans="1:6" ht="15.75" thickBot="1">
      <c r="A57" s="264" t="s">
        <v>231</v>
      </c>
      <c r="B57" s="266"/>
      <c r="C57" s="266"/>
      <c r="D57" s="266"/>
      <c r="E57" s="266"/>
    </row>
    <row r="58" spans="1:6" ht="15" thickBot="1">
      <c r="A58" s="10" t="s">
        <v>118</v>
      </c>
      <c r="B58" s="11" t="s">
        <v>65</v>
      </c>
      <c r="C58" s="11" t="s">
        <v>119</v>
      </c>
      <c r="D58" s="11" t="s">
        <v>68</v>
      </c>
      <c r="E58" s="11" t="s">
        <v>120</v>
      </c>
    </row>
    <row r="59" spans="1:6" ht="39.75" thickTop="1" thickBot="1">
      <c r="A59" s="50" t="s">
        <v>98</v>
      </c>
      <c r="B59" s="51" t="s">
        <v>86</v>
      </c>
      <c r="C59" s="51" t="s">
        <v>86</v>
      </c>
      <c r="D59" s="12">
        <v>1</v>
      </c>
      <c r="E59" s="54" t="s">
        <v>121</v>
      </c>
    </row>
    <row r="60" spans="1:6" ht="64.5" thickBot="1">
      <c r="A60" s="50" t="s">
        <v>101</v>
      </c>
      <c r="B60" s="51" t="s">
        <v>122</v>
      </c>
      <c r="C60" s="51" t="s">
        <v>86</v>
      </c>
      <c r="D60" s="12">
        <v>1</v>
      </c>
      <c r="E60" s="54" t="s">
        <v>123</v>
      </c>
    </row>
    <row r="61" spans="1:6" ht="45" customHeight="1" thickBot="1">
      <c r="A61" s="274" t="s">
        <v>124</v>
      </c>
      <c r="B61" s="273" t="s">
        <v>125</v>
      </c>
      <c r="C61" s="51" t="s">
        <v>71</v>
      </c>
      <c r="D61" s="12">
        <v>0.95</v>
      </c>
      <c r="E61" s="274" t="s">
        <v>126</v>
      </c>
    </row>
    <row r="62" spans="1:6" ht="41.25" customHeight="1" thickBot="1">
      <c r="A62" s="268"/>
      <c r="B62" s="271"/>
      <c r="C62" s="51" t="s">
        <v>75</v>
      </c>
      <c r="D62" s="12">
        <v>0.97</v>
      </c>
      <c r="E62" s="268"/>
    </row>
    <row r="63" spans="1:6" ht="39.75" customHeight="1" thickBot="1">
      <c r="A63" s="269"/>
      <c r="B63" s="272"/>
      <c r="C63" s="51" t="s">
        <v>113</v>
      </c>
      <c r="D63" s="12">
        <v>0.96</v>
      </c>
      <c r="E63" s="269"/>
    </row>
    <row r="64" spans="1:6" ht="94.5" customHeight="1" thickBot="1">
      <c r="A64" s="50" t="s">
        <v>124</v>
      </c>
      <c r="B64" s="51" t="s">
        <v>127</v>
      </c>
      <c r="C64" s="51" t="s">
        <v>86</v>
      </c>
      <c r="D64" s="12">
        <v>0.7</v>
      </c>
      <c r="E64" s="54" t="s">
        <v>128</v>
      </c>
    </row>
    <row r="65" spans="1:5" ht="46.5" customHeight="1" thickBot="1">
      <c r="A65" s="274" t="s">
        <v>100</v>
      </c>
      <c r="B65" s="273" t="s">
        <v>129</v>
      </c>
      <c r="C65" s="51" t="s">
        <v>71</v>
      </c>
      <c r="D65" s="12">
        <v>1.1399999999999999</v>
      </c>
      <c r="E65" s="274" t="s">
        <v>130</v>
      </c>
    </row>
    <row r="66" spans="1:5" ht="36" customHeight="1" thickBot="1">
      <c r="A66" s="268"/>
      <c r="B66" s="271"/>
      <c r="C66" s="51" t="s">
        <v>75</v>
      </c>
      <c r="D66" s="12">
        <v>1.17</v>
      </c>
      <c r="E66" s="268"/>
    </row>
    <row r="67" spans="1:5" ht="33" customHeight="1" thickBot="1">
      <c r="A67" s="269"/>
      <c r="B67" s="272"/>
      <c r="C67" s="51" t="s">
        <v>113</v>
      </c>
      <c r="D67" s="12">
        <v>1.1599999999999999</v>
      </c>
      <c r="E67" s="269"/>
    </row>
    <row r="68" spans="1:5" ht="39" thickBot="1">
      <c r="A68" s="55" t="s">
        <v>131</v>
      </c>
      <c r="B68" s="51" t="s">
        <v>133</v>
      </c>
      <c r="C68" s="51" t="s">
        <v>86</v>
      </c>
      <c r="D68" s="12">
        <v>1</v>
      </c>
      <c r="E68" s="54" t="s">
        <v>134</v>
      </c>
    </row>
    <row r="69" spans="1:5" ht="84" customHeight="1" thickBot="1">
      <c r="A69" s="50" t="s">
        <v>132</v>
      </c>
      <c r="B69" s="51" t="s">
        <v>135</v>
      </c>
      <c r="C69" s="51" t="s">
        <v>86</v>
      </c>
      <c r="D69" s="12">
        <v>1.1100000000000001</v>
      </c>
      <c r="E69" s="54" t="s">
        <v>136</v>
      </c>
    </row>
    <row r="71" spans="1:5">
      <c r="A71" s="25"/>
    </row>
    <row r="72" spans="1:5" ht="28.5" customHeight="1">
      <c r="A72" s="281" t="s">
        <v>238</v>
      </c>
      <c r="B72" s="281"/>
      <c r="C72" s="281"/>
      <c r="D72" s="281"/>
      <c r="E72" s="281"/>
    </row>
    <row r="73" spans="1:5" ht="38.25" customHeight="1">
      <c r="A73" s="282" t="s">
        <v>232</v>
      </c>
      <c r="B73" s="282"/>
      <c r="C73" s="282"/>
      <c r="D73" s="282"/>
      <c r="E73" s="282"/>
    </row>
    <row r="74" spans="1:5" ht="32.25" customHeight="1">
      <c r="A74" s="282" t="s">
        <v>233</v>
      </c>
      <c r="B74" s="282"/>
      <c r="C74" s="282"/>
      <c r="D74" s="282"/>
      <c r="E74" s="282"/>
    </row>
    <row r="75" spans="1:5" ht="32.25" customHeight="1">
      <c r="A75" s="282" t="s">
        <v>234</v>
      </c>
      <c r="B75" s="282"/>
      <c r="C75" s="282"/>
      <c r="D75" s="282"/>
      <c r="E75" s="282"/>
    </row>
    <row r="76" spans="1:5">
      <c r="A76" s="282" t="s">
        <v>235</v>
      </c>
      <c r="B76" s="282"/>
      <c r="C76" s="282"/>
      <c r="D76" s="282"/>
      <c r="E76" s="282"/>
    </row>
    <row r="77" spans="1:5">
      <c r="A77" s="282" t="s">
        <v>236</v>
      </c>
      <c r="B77" s="282"/>
      <c r="C77" s="282"/>
      <c r="D77" s="282"/>
      <c r="E77" s="282"/>
    </row>
    <row r="78" spans="1:5">
      <c r="A78" s="282" t="s">
        <v>237</v>
      </c>
      <c r="B78" s="282"/>
      <c r="C78" s="282"/>
      <c r="D78" s="282"/>
      <c r="E78" s="282"/>
    </row>
    <row r="79" spans="1:5">
      <c r="A79" s="282" t="s">
        <v>239</v>
      </c>
      <c r="B79" s="282"/>
      <c r="C79" s="282"/>
      <c r="D79" s="282"/>
      <c r="E79" s="282"/>
    </row>
    <row r="80" spans="1:5">
      <c r="A80" s="283" t="s">
        <v>240</v>
      </c>
      <c r="B80" s="283"/>
      <c r="C80" s="283"/>
      <c r="D80" s="283"/>
      <c r="E80" s="283"/>
    </row>
    <row r="81" spans="1:5">
      <c r="A81" s="284"/>
      <c r="B81" s="284"/>
      <c r="C81" s="284"/>
      <c r="D81" s="284"/>
      <c r="E81" s="284"/>
    </row>
  </sheetData>
  <mergeCells count="52">
    <mergeCell ref="A77:E77"/>
    <mergeCell ref="A78:E78"/>
    <mergeCell ref="A79:E79"/>
    <mergeCell ref="A80:E80"/>
    <mergeCell ref="A81:E81"/>
    <mergeCell ref="A72:E72"/>
    <mergeCell ref="A73:E73"/>
    <mergeCell ref="A74:E74"/>
    <mergeCell ref="A75:E75"/>
    <mergeCell ref="A76:E76"/>
    <mergeCell ref="A3:F3"/>
    <mergeCell ref="A61:A63"/>
    <mergeCell ref="B61:B63"/>
    <mergeCell ref="E61:E63"/>
    <mergeCell ref="A65:A67"/>
    <mergeCell ref="B65:B67"/>
    <mergeCell ref="E65:E67"/>
    <mergeCell ref="A49:A51"/>
    <mergeCell ref="B49:B51"/>
    <mergeCell ref="C49:C50"/>
    <mergeCell ref="F49:F51"/>
    <mergeCell ref="A52:A54"/>
    <mergeCell ref="B52:B54"/>
    <mergeCell ref="F52:F54"/>
    <mergeCell ref="F33:F37"/>
    <mergeCell ref="A42:A47"/>
    <mergeCell ref="B42:B47"/>
    <mergeCell ref="F42:F47"/>
    <mergeCell ref="C44:C45"/>
    <mergeCell ref="D46:D47"/>
    <mergeCell ref="E46:E47"/>
    <mergeCell ref="E31:E32"/>
    <mergeCell ref="C33:C34"/>
    <mergeCell ref="C35:C36"/>
    <mergeCell ref="A33:A37"/>
    <mergeCell ref="B33:B37"/>
    <mergeCell ref="A1:K1"/>
    <mergeCell ref="A16:F16"/>
    <mergeCell ref="A40:F40"/>
    <mergeCell ref="A57:E57"/>
    <mergeCell ref="A18:A22"/>
    <mergeCell ref="B18:B22"/>
    <mergeCell ref="C18:C19"/>
    <mergeCell ref="F18:F22"/>
    <mergeCell ref="C20:C21"/>
    <mergeCell ref="A23:A25"/>
    <mergeCell ref="F23:F25"/>
    <mergeCell ref="A27:A32"/>
    <mergeCell ref="B27:B32"/>
    <mergeCell ref="F27:F32"/>
    <mergeCell ref="C29:C30"/>
    <mergeCell ref="D31:D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N37"/>
  <sheetViews>
    <sheetView zoomScaleNormal="100" workbookViewId="0">
      <selection activeCell="M16" sqref="M16"/>
    </sheetView>
  </sheetViews>
  <sheetFormatPr defaultRowHeight="14.25"/>
  <cols>
    <col min="1" max="1" width="4.375" customWidth="1"/>
    <col min="2" max="2" width="11.875" customWidth="1"/>
    <col min="3" max="3" width="10" customWidth="1"/>
    <col min="4" max="7" width="9.375" bestFit="1" customWidth="1"/>
    <col min="8" max="8" width="9.375" customWidth="1"/>
    <col min="9" max="9" width="9.375" bestFit="1" customWidth="1"/>
  </cols>
  <sheetData>
    <row r="1" spans="1:14" ht="15" customHeight="1">
      <c r="A1" s="254" t="s">
        <v>251</v>
      </c>
      <c r="B1" s="254"/>
      <c r="C1" s="254"/>
      <c r="D1" s="254"/>
      <c r="E1" s="254"/>
      <c r="F1" s="254"/>
      <c r="G1" s="254"/>
      <c r="H1" s="254"/>
      <c r="I1" s="254"/>
      <c r="J1" s="254"/>
      <c r="K1" s="254"/>
      <c r="L1" s="254"/>
      <c r="M1" s="254"/>
      <c r="N1" s="254"/>
    </row>
    <row r="2" spans="1:14">
      <c r="B2" s="1"/>
      <c r="C2" s="2"/>
      <c r="D2" s="2"/>
      <c r="E2" s="2"/>
    </row>
    <row r="3" spans="1:14">
      <c r="B3" s="7"/>
      <c r="C3" s="8"/>
      <c r="D3" s="8"/>
      <c r="E3" s="8"/>
    </row>
    <row r="4" spans="1:14">
      <c r="B4" s="7"/>
      <c r="C4" s="8"/>
      <c r="D4" s="8"/>
      <c r="E4" s="8"/>
      <c r="F4" s="1"/>
      <c r="G4" s="3"/>
    </row>
    <row r="5" spans="1:14">
      <c r="B5" t="s">
        <v>0</v>
      </c>
    </row>
    <row r="6" spans="1:14" ht="15.75" customHeight="1">
      <c r="C6" t="s">
        <v>1</v>
      </c>
      <c r="D6" t="s">
        <v>252</v>
      </c>
    </row>
    <row r="7" spans="1:14" ht="15" customHeight="1">
      <c r="A7" s="36" t="s">
        <v>160</v>
      </c>
      <c r="C7" t="s">
        <v>1</v>
      </c>
      <c r="D7" t="s">
        <v>254</v>
      </c>
    </row>
    <row r="8" spans="1:14" ht="15" customHeight="1">
      <c r="A8" s="36" t="s">
        <v>161</v>
      </c>
      <c r="C8" t="s">
        <v>1</v>
      </c>
      <c r="D8" t="s">
        <v>255</v>
      </c>
    </row>
    <row r="9" spans="1:14" ht="15" customHeight="1">
      <c r="A9" s="36" t="s">
        <v>162</v>
      </c>
      <c r="C9" t="s">
        <v>1</v>
      </c>
      <c r="D9" t="s">
        <v>256</v>
      </c>
    </row>
    <row r="10" spans="1:14" ht="15" customHeight="1">
      <c r="A10" s="36" t="s">
        <v>163</v>
      </c>
      <c r="C10" t="s">
        <v>1</v>
      </c>
      <c r="D10" t="s">
        <v>257</v>
      </c>
    </row>
    <row r="11" spans="1:14" ht="15" customHeight="1">
      <c r="A11" s="36" t="s">
        <v>168</v>
      </c>
      <c r="C11" t="s">
        <v>1</v>
      </c>
      <c r="D11" t="s">
        <v>258</v>
      </c>
    </row>
    <row r="12" spans="1:14" ht="18.75">
      <c r="A12" s="36"/>
      <c r="C12" t="s">
        <v>1</v>
      </c>
      <c r="D12" t="s">
        <v>253</v>
      </c>
    </row>
    <row r="13" spans="1:14" ht="15" customHeight="1">
      <c r="A13" s="36"/>
      <c r="C13" t="s">
        <v>1</v>
      </c>
      <c r="D13" t="s">
        <v>260</v>
      </c>
    </row>
    <row r="14" spans="1:14" ht="15" thickBot="1"/>
    <row r="15" spans="1:14" ht="39" thickBot="1">
      <c r="B15" s="135" t="s">
        <v>215</v>
      </c>
      <c r="C15" s="135" t="s">
        <v>37</v>
      </c>
      <c r="D15" s="135" t="s">
        <v>38</v>
      </c>
      <c r="E15" s="135" t="s">
        <v>39</v>
      </c>
      <c r="F15" s="135" t="s">
        <v>40</v>
      </c>
      <c r="G15" s="135" t="s">
        <v>41</v>
      </c>
      <c r="H15" s="135" t="s">
        <v>56</v>
      </c>
      <c r="I15" s="161" t="s">
        <v>171</v>
      </c>
    </row>
    <row r="16" spans="1:14" ht="16.5" thickBot="1">
      <c r="B16" s="56" t="s">
        <v>59</v>
      </c>
      <c r="C16" s="41" t="s">
        <v>259</v>
      </c>
      <c r="D16" s="41" t="s">
        <v>259</v>
      </c>
      <c r="E16" s="41" t="s">
        <v>259</v>
      </c>
      <c r="F16" s="41" t="s">
        <v>259</v>
      </c>
      <c r="G16" s="41" t="s">
        <v>259</v>
      </c>
      <c r="H16" s="41" t="s">
        <v>259</v>
      </c>
      <c r="I16" s="57" t="s">
        <v>259</v>
      </c>
    </row>
    <row r="17" spans="1:11" ht="15" thickBot="1">
      <c r="B17" s="234"/>
      <c r="C17" s="243">
        <f>C21+C26+C27+C28+C29</f>
        <v>2.51627628</v>
      </c>
      <c r="D17" s="243">
        <f t="shared" ref="D17:I17" si="0">D21+D26+D27+D28+D29</f>
        <v>1.8517882400000001</v>
      </c>
      <c r="E17" s="243">
        <f t="shared" si="0"/>
        <v>2.6389742399999996</v>
      </c>
      <c r="F17" s="243">
        <f t="shared" si="0"/>
        <v>0.84950316000000003</v>
      </c>
      <c r="G17" s="243">
        <f t="shared" si="0"/>
        <v>2.0897154600000003</v>
      </c>
      <c r="H17" s="243">
        <f t="shared" si="0"/>
        <v>2.3124705759999999</v>
      </c>
      <c r="I17" s="244">
        <f t="shared" si="0"/>
        <v>1.4738242399999999</v>
      </c>
    </row>
    <row r="18" spans="1:11" ht="15" thickBot="1"/>
    <row r="19" spans="1:11" ht="39" thickBot="1">
      <c r="B19" s="135" t="s">
        <v>215</v>
      </c>
      <c r="C19" s="135" t="s">
        <v>37</v>
      </c>
      <c r="D19" s="135" t="s">
        <v>38</v>
      </c>
      <c r="E19" s="135" t="s">
        <v>39</v>
      </c>
      <c r="F19" s="135" t="s">
        <v>40</v>
      </c>
      <c r="G19" s="135" t="s">
        <v>41</v>
      </c>
      <c r="H19" s="135" t="s">
        <v>56</v>
      </c>
      <c r="I19" s="161" t="s">
        <v>171</v>
      </c>
    </row>
    <row r="20" spans="1:11" ht="16.5" thickBot="1">
      <c r="B20" s="56" t="s">
        <v>59</v>
      </c>
      <c r="C20" s="41" t="s">
        <v>259</v>
      </c>
      <c r="D20" s="41" t="s">
        <v>259</v>
      </c>
      <c r="E20" s="41" t="s">
        <v>259</v>
      </c>
      <c r="F20" s="41" t="s">
        <v>259</v>
      </c>
      <c r="G20" s="41" t="s">
        <v>259</v>
      </c>
      <c r="H20" s="41" t="s">
        <v>259</v>
      </c>
      <c r="I20" s="57" t="s">
        <v>259</v>
      </c>
    </row>
    <row r="21" spans="1:11" ht="15" thickBot="1">
      <c r="A21" s="36" t="s">
        <v>160</v>
      </c>
      <c r="B21" s="234"/>
      <c r="C21" s="235">
        <f>'1) PESOC,y'!E30</f>
        <v>0</v>
      </c>
      <c r="D21" s="235">
        <f>'1) PESOC,y'!F30</f>
        <v>0</v>
      </c>
      <c r="E21" s="235">
        <f>'1) PESOC,y'!G30</f>
        <v>0</v>
      </c>
      <c r="F21" s="235">
        <f>'1) PESOC,y'!H30</f>
        <v>0</v>
      </c>
      <c r="G21" s="235">
        <f>'1) PESOC,y'!I30</f>
        <v>0</v>
      </c>
      <c r="H21" s="235">
        <f>'1) PESOC,y'!J30</f>
        <v>0</v>
      </c>
      <c r="I21" s="236">
        <f>'1) PESOC,y'!K30</f>
        <v>0</v>
      </c>
    </row>
    <row r="22" spans="1:11" ht="15" thickBot="1"/>
    <row r="23" spans="1:11" ht="39" thickBot="1">
      <c r="A23" s="36"/>
      <c r="B23" s="135" t="s">
        <v>215</v>
      </c>
      <c r="C23" s="135" t="s">
        <v>37</v>
      </c>
      <c r="D23" s="135" t="s">
        <v>38</v>
      </c>
      <c r="E23" s="135" t="s">
        <v>39</v>
      </c>
      <c r="F23" s="135" t="s">
        <v>40</v>
      </c>
      <c r="G23" s="135" t="s">
        <v>41</v>
      </c>
      <c r="H23" s="135" t="s">
        <v>56</v>
      </c>
      <c r="I23" s="161" t="s">
        <v>171</v>
      </c>
      <c r="J23" s="21"/>
    </row>
    <row r="24" spans="1:11" ht="16.5" thickBot="1">
      <c r="A24" s="36"/>
      <c r="B24" s="56" t="s">
        <v>59</v>
      </c>
      <c r="C24" s="41" t="s">
        <v>259</v>
      </c>
      <c r="D24" s="41" t="s">
        <v>259</v>
      </c>
      <c r="E24" s="41" t="s">
        <v>259</v>
      </c>
      <c r="F24" s="41" t="s">
        <v>259</v>
      </c>
      <c r="G24" s="41" t="s">
        <v>259</v>
      </c>
      <c r="H24" s="41" t="s">
        <v>259</v>
      </c>
      <c r="I24" s="57" t="s">
        <v>259</v>
      </c>
    </row>
    <row r="25" spans="1:11" ht="15.75" thickBot="1">
      <c r="A25" s="36"/>
      <c r="B25" s="246" t="s">
        <v>285</v>
      </c>
      <c r="C25" s="118">
        <f>C26+C27+C28+C29</f>
        <v>2.51627628</v>
      </c>
      <c r="D25" s="118">
        <f t="shared" ref="D25:I25" si="1">D26+D27+D28+D29</f>
        <v>1.8517882400000001</v>
      </c>
      <c r="E25" s="118">
        <f t="shared" si="1"/>
        <v>2.6389742399999996</v>
      </c>
      <c r="F25" s="118">
        <f t="shared" si="1"/>
        <v>0.84950316000000003</v>
      </c>
      <c r="G25" s="118">
        <f t="shared" si="1"/>
        <v>2.0897154600000003</v>
      </c>
      <c r="H25" s="118">
        <f t="shared" si="1"/>
        <v>2.3124705759999999</v>
      </c>
      <c r="I25" s="248">
        <f t="shared" si="1"/>
        <v>1.4738242399999999</v>
      </c>
    </row>
    <row r="26" spans="1:11">
      <c r="A26" s="36" t="s">
        <v>161</v>
      </c>
      <c r="B26" s="58"/>
      <c r="C26" s="42">
        <f>'2) PESM,y'!C12</f>
        <v>1.7290000000000001</v>
      </c>
      <c r="D26" s="42">
        <f>'2) PESM,y'!D12</f>
        <v>1.4630000000000001</v>
      </c>
      <c r="E26" s="42">
        <f>'2) PESM,y'!E12</f>
        <v>1.8753</v>
      </c>
      <c r="F26" s="42">
        <f>'2) PESM,y'!F12</f>
        <v>0.66500000000000004</v>
      </c>
      <c r="G26" s="42">
        <f>'2) PESM,y'!G12</f>
        <v>1.7290000000000001</v>
      </c>
      <c r="H26" s="42">
        <f>'2) PESM,y'!H12</f>
        <v>1.33</v>
      </c>
      <c r="I26" s="165">
        <f>'2) PESM,y'!I12</f>
        <v>0.66500000000000004</v>
      </c>
    </row>
    <row r="27" spans="1:11">
      <c r="A27" s="36" t="s">
        <v>162</v>
      </c>
      <c r="B27" s="58"/>
      <c r="C27" s="43">
        <f>'3) PEEC,y '!D13</f>
        <v>0.54088628000000005</v>
      </c>
      <c r="D27" s="43">
        <f>'3) PEEC,y '!E13</f>
        <v>0.11659823999999999</v>
      </c>
      <c r="E27" s="43">
        <f>'3) PEEC,y '!F13</f>
        <v>0.60242423999999994</v>
      </c>
      <c r="F27" s="43">
        <f>'3) PEEC,y '!G13</f>
        <v>0.15870316000000001</v>
      </c>
      <c r="G27" s="43">
        <f>'3) PEEC,y '!H13</f>
        <v>0.26396546000000004</v>
      </c>
      <c r="H27" s="43">
        <f>'3) PEEC,y '!I13</f>
        <v>0.18267057599999997</v>
      </c>
      <c r="I27" s="166">
        <f>'3) PEEC,y '!J13</f>
        <v>0.60242423999999994</v>
      </c>
    </row>
    <row r="28" spans="1:11">
      <c r="A28" s="36" t="s">
        <v>163</v>
      </c>
      <c r="B28" s="58"/>
      <c r="C28" s="44">
        <f>'4. PEBB,y'!D19</f>
        <v>0</v>
      </c>
      <c r="D28" s="44">
        <f>'4. PEBB,y'!E19</f>
        <v>0</v>
      </c>
      <c r="E28" s="44">
        <f>'4. PEBB,y'!F19</f>
        <v>0</v>
      </c>
      <c r="F28" s="44">
        <f>'4. PEBB,y'!G19</f>
        <v>0</v>
      </c>
      <c r="G28" s="44">
        <f>'4. PEBB,y'!H19</f>
        <v>0</v>
      </c>
      <c r="H28" s="44">
        <f>'4. PEBB,y'!I19</f>
        <v>0</v>
      </c>
      <c r="I28" s="167">
        <f>'4. PEBB,y'!J19</f>
        <v>0</v>
      </c>
    </row>
    <row r="29" spans="1:11" ht="15" thickBot="1">
      <c r="A29" s="36" t="s">
        <v>168</v>
      </c>
      <c r="B29" s="59"/>
      <c r="C29" s="45">
        <f>'5. PETR,y'!D14</f>
        <v>0.24639000000000003</v>
      </c>
      <c r="D29" s="45">
        <f>'5. PETR,y'!E14</f>
        <v>0.27218999999999999</v>
      </c>
      <c r="E29" s="45">
        <f>'5. PETR,y'!F14</f>
        <v>0.16125</v>
      </c>
      <c r="F29" s="45">
        <f>'5. PETR,y'!G14</f>
        <v>2.58E-2</v>
      </c>
      <c r="G29" s="45">
        <f>'5. PETR,y'!H14</f>
        <v>9.6750000000000003E-2</v>
      </c>
      <c r="H29" s="45">
        <f>'5. PETR,y'!I14</f>
        <v>0.79979999999999996</v>
      </c>
      <c r="I29" s="168">
        <f>'5. PETR,y'!J14</f>
        <v>0.2064</v>
      </c>
    </row>
    <row r="30" spans="1:11">
      <c r="A30" s="39"/>
      <c r="K30" s="21"/>
    </row>
    <row r="31" spans="1:11">
      <c r="A31" s="36"/>
      <c r="K31" s="21"/>
    </row>
    <row r="32" spans="1:11">
      <c r="A32" s="21"/>
      <c r="B32" s="195" t="s">
        <v>244</v>
      </c>
      <c r="C32" s="69"/>
      <c r="D32" s="69"/>
      <c r="E32" s="69"/>
      <c r="F32" s="69"/>
      <c r="G32" s="69"/>
      <c r="H32" s="69"/>
      <c r="I32" s="69"/>
    </row>
    <row r="33" spans="1:9" ht="24" customHeight="1">
      <c r="A33" s="21"/>
      <c r="B33" s="195"/>
      <c r="C33" s="232" t="s">
        <v>37</v>
      </c>
      <c r="D33" s="232" t="s">
        <v>38</v>
      </c>
      <c r="E33" s="232" t="s">
        <v>39</v>
      </c>
      <c r="F33" s="232" t="s">
        <v>40</v>
      </c>
      <c r="G33" s="232" t="s">
        <v>41</v>
      </c>
      <c r="H33" s="232" t="s">
        <v>56</v>
      </c>
      <c r="I33" s="232" t="s">
        <v>171</v>
      </c>
    </row>
    <row r="34" spans="1:9">
      <c r="B34" s="233" t="s">
        <v>217</v>
      </c>
      <c r="C34" s="196">
        <v>19.100000000000001</v>
      </c>
      <c r="D34" s="196">
        <v>21.1</v>
      </c>
      <c r="E34" s="196">
        <v>12.5</v>
      </c>
      <c r="F34" s="196">
        <v>2</v>
      </c>
      <c r="G34" s="196">
        <v>7.5</v>
      </c>
      <c r="H34" s="196">
        <v>62</v>
      </c>
      <c r="I34" s="196">
        <v>16</v>
      </c>
    </row>
    <row r="35" spans="1:9">
      <c r="B35" s="233" t="s">
        <v>216</v>
      </c>
      <c r="C35" s="197">
        <f t="shared" ref="C35:I35" si="2">C25/C34</f>
        <v>0.13174221361256544</v>
      </c>
      <c r="D35" s="197">
        <f t="shared" si="2"/>
        <v>8.7762475829383887E-2</v>
      </c>
      <c r="E35" s="197">
        <f t="shared" si="2"/>
        <v>0.21111793919999997</v>
      </c>
      <c r="F35" s="197">
        <f t="shared" si="2"/>
        <v>0.42475158000000002</v>
      </c>
      <c r="G35" s="197">
        <f t="shared" si="2"/>
        <v>0.27862872800000005</v>
      </c>
      <c r="H35" s="197">
        <f t="shared" si="2"/>
        <v>3.7297912516129031E-2</v>
      </c>
      <c r="I35" s="197">
        <f t="shared" si="2"/>
        <v>9.2114014999999994E-2</v>
      </c>
    </row>
    <row r="36" spans="1:9">
      <c r="B36" s="39"/>
      <c r="C36" s="193"/>
      <c r="D36" s="193"/>
      <c r="E36" s="193"/>
      <c r="F36" s="193"/>
      <c r="G36" s="193"/>
      <c r="H36" s="193"/>
      <c r="I36" s="193"/>
    </row>
    <row r="37" spans="1:9">
      <c r="B37" s="39"/>
    </row>
  </sheetData>
  <mergeCells count="1">
    <mergeCell ref="A1:N1"/>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V40"/>
  <sheetViews>
    <sheetView zoomScale="115" zoomScaleNormal="115" workbookViewId="0">
      <selection sqref="A1:L1"/>
    </sheetView>
  </sheetViews>
  <sheetFormatPr defaultRowHeight="14.25"/>
  <cols>
    <col min="1" max="1" width="3.375" customWidth="1"/>
    <col min="3" max="3" width="8.25" customWidth="1"/>
    <col min="15" max="15" width="11.125" customWidth="1"/>
    <col min="16" max="16" width="9.125" customWidth="1"/>
  </cols>
  <sheetData>
    <row r="1" spans="1:22" ht="15">
      <c r="A1" s="255" t="s">
        <v>179</v>
      </c>
      <c r="B1" s="255"/>
      <c r="C1" s="255"/>
      <c r="D1" s="255"/>
      <c r="E1" s="255"/>
      <c r="F1" s="255"/>
      <c r="G1" s="255"/>
      <c r="H1" s="255"/>
      <c r="I1" s="255"/>
      <c r="J1" s="255"/>
      <c r="K1" s="255"/>
      <c r="L1" s="255"/>
    </row>
    <row r="3" spans="1:22">
      <c r="A3" s="36" t="s">
        <v>160</v>
      </c>
      <c r="B3" s="1"/>
      <c r="C3" s="3"/>
    </row>
    <row r="5" spans="1:22">
      <c r="B5" t="s">
        <v>0</v>
      </c>
    </row>
    <row r="6" spans="1:22" ht="18.75">
      <c r="A6" s="36" t="s">
        <v>160</v>
      </c>
      <c r="C6" t="s">
        <v>1</v>
      </c>
      <c r="D6" t="s">
        <v>254</v>
      </c>
    </row>
    <row r="7" spans="1:22">
      <c r="C7" t="s">
        <v>1</v>
      </c>
      <c r="D7" t="s">
        <v>42</v>
      </c>
    </row>
    <row r="8" spans="1:22">
      <c r="C8" t="s">
        <v>1</v>
      </c>
      <c r="D8" t="s">
        <v>2</v>
      </c>
    </row>
    <row r="9" spans="1:22" ht="18.75">
      <c r="B9" s="4" t="s">
        <v>6</v>
      </c>
      <c r="C9" t="s">
        <v>1</v>
      </c>
      <c r="D9" t="s">
        <v>276</v>
      </c>
    </row>
    <row r="10" spans="1:22" ht="16.5">
      <c r="C10" t="s">
        <v>1</v>
      </c>
      <c r="D10" t="s">
        <v>242</v>
      </c>
    </row>
    <row r="11" spans="1:22">
      <c r="B11" t="s">
        <v>3</v>
      </c>
      <c r="C11" t="s">
        <v>1</v>
      </c>
      <c r="D11" t="s">
        <v>4</v>
      </c>
    </row>
    <row r="12" spans="1:22">
      <c r="B12" s="69" t="s">
        <v>5</v>
      </c>
      <c r="C12" s="69" t="s">
        <v>204</v>
      </c>
      <c r="D12" s="69"/>
      <c r="E12" s="69"/>
      <c r="F12" s="69"/>
    </row>
    <row r="14" spans="1:22">
      <c r="B14" s="1"/>
      <c r="C14" s="3"/>
    </row>
    <row r="16" spans="1:22">
      <c r="B16" t="s">
        <v>0</v>
      </c>
      <c r="O16" s="256"/>
      <c r="P16" s="256"/>
      <c r="Q16" s="256"/>
      <c r="R16" s="256"/>
      <c r="S16" s="256"/>
      <c r="T16" s="256"/>
      <c r="U16" s="256"/>
      <c r="V16" s="256"/>
    </row>
    <row r="17" spans="1:11">
      <c r="C17" t="s">
        <v>1</v>
      </c>
      <c r="D17" t="s">
        <v>7</v>
      </c>
    </row>
    <row r="18" spans="1:11">
      <c r="C18" t="s">
        <v>1</v>
      </c>
      <c r="D18" t="s">
        <v>8</v>
      </c>
    </row>
    <row r="19" spans="1:11">
      <c r="C19" t="s">
        <v>1</v>
      </c>
      <c r="D19" t="s">
        <v>9</v>
      </c>
    </row>
    <row r="20" spans="1:11">
      <c r="C20" t="s">
        <v>1</v>
      </c>
      <c r="D20" t="s">
        <v>10</v>
      </c>
    </row>
    <row r="21" spans="1:11">
      <c r="C21" t="s">
        <v>1</v>
      </c>
      <c r="D21" t="s">
        <v>11</v>
      </c>
    </row>
    <row r="22" spans="1:11" ht="13.5" customHeight="1">
      <c r="C22" t="s">
        <v>1</v>
      </c>
      <c r="D22" t="s">
        <v>12</v>
      </c>
    </row>
    <row r="23" spans="1:11">
      <c r="C23" t="s">
        <v>1</v>
      </c>
      <c r="D23" t="s">
        <v>13</v>
      </c>
    </row>
    <row r="24" spans="1:11">
      <c r="C24" t="s">
        <v>1</v>
      </c>
      <c r="D24" t="s">
        <v>14</v>
      </c>
    </row>
    <row r="25" spans="1:11">
      <c r="C25" t="s">
        <v>1</v>
      </c>
      <c r="D25" t="s">
        <v>15</v>
      </c>
    </row>
    <row r="26" spans="1:11">
      <c r="B26" t="s">
        <v>3</v>
      </c>
      <c r="C26" t="s">
        <v>1</v>
      </c>
      <c r="D26" t="s">
        <v>4</v>
      </c>
    </row>
    <row r="27" spans="1:11">
      <c r="B27" s="9">
        <v>1.21</v>
      </c>
      <c r="C27" t="s">
        <v>1</v>
      </c>
      <c r="D27" t="s">
        <v>176</v>
      </c>
    </row>
    <row r="28" spans="1:11" ht="15" thickBot="1"/>
    <row r="29" spans="1:11" ht="38.25" customHeight="1" thickBot="1">
      <c r="B29" s="17" t="s">
        <v>57</v>
      </c>
      <c r="C29" s="18" t="s">
        <v>58</v>
      </c>
      <c r="D29" s="18" t="s">
        <v>59</v>
      </c>
      <c r="E29" s="134" t="s">
        <v>37</v>
      </c>
      <c r="F29" s="145" t="s">
        <v>38</v>
      </c>
      <c r="G29" s="152" t="s">
        <v>39</v>
      </c>
      <c r="H29" s="161" t="s">
        <v>40</v>
      </c>
      <c r="I29" s="152" t="s">
        <v>41</v>
      </c>
      <c r="J29" s="134" t="s">
        <v>56</v>
      </c>
      <c r="K29" s="136" t="s">
        <v>171</v>
      </c>
    </row>
    <row r="30" spans="1:11" ht="15.75">
      <c r="A30" s="36" t="s">
        <v>160</v>
      </c>
      <c r="B30" s="116" t="s">
        <v>149</v>
      </c>
      <c r="C30" s="117"/>
      <c r="D30" s="117" t="s">
        <v>267</v>
      </c>
      <c r="E30" s="224">
        <f t="shared" ref="E30:K30" si="0">MAX(44/12*1.156/$C$31*E32,0)</f>
        <v>0</v>
      </c>
      <c r="F30" s="226">
        <f t="shared" si="0"/>
        <v>0</v>
      </c>
      <c r="G30" s="225">
        <f t="shared" si="0"/>
        <v>0</v>
      </c>
      <c r="H30" s="226">
        <f t="shared" si="0"/>
        <v>0</v>
      </c>
      <c r="I30" s="225">
        <f t="shared" si="0"/>
        <v>0</v>
      </c>
      <c r="J30" s="224">
        <f t="shared" si="0"/>
        <v>0</v>
      </c>
      <c r="K30" s="226">
        <f t="shared" si="0"/>
        <v>0</v>
      </c>
    </row>
    <row r="31" spans="1:11">
      <c r="B31" s="79" t="s">
        <v>62</v>
      </c>
      <c r="C31" s="90">
        <v>7</v>
      </c>
      <c r="D31" s="76" t="s">
        <v>63</v>
      </c>
      <c r="E31" s="77">
        <f t="shared" ref="E31:K31" si="1">$C$31</f>
        <v>7</v>
      </c>
      <c r="F31" s="204">
        <f t="shared" si="1"/>
        <v>7</v>
      </c>
      <c r="G31" s="227">
        <f t="shared" si="1"/>
        <v>7</v>
      </c>
      <c r="H31" s="204">
        <f t="shared" si="1"/>
        <v>7</v>
      </c>
      <c r="I31" s="227">
        <f t="shared" si="1"/>
        <v>7</v>
      </c>
      <c r="J31" s="77">
        <f t="shared" si="1"/>
        <v>7</v>
      </c>
      <c r="K31" s="204">
        <f t="shared" si="1"/>
        <v>7</v>
      </c>
    </row>
    <row r="32" spans="1:11">
      <c r="B32" s="16"/>
      <c r="C32" s="21"/>
      <c r="D32" s="21" t="s">
        <v>158</v>
      </c>
      <c r="E32" s="222">
        <f>1.21*E33*E34*(E35*E36*E37-E38*E39*E40)</f>
        <v>0</v>
      </c>
      <c r="F32" s="223">
        <f t="shared" ref="F32:J32" si="2">1.21*F33*F34*(F35*F36*F37-F38*F39*F40)</f>
        <v>0</v>
      </c>
      <c r="G32" s="228">
        <f t="shared" si="2"/>
        <v>0</v>
      </c>
      <c r="H32" s="223">
        <f t="shared" si="2"/>
        <v>0</v>
      </c>
      <c r="I32" s="228">
        <f t="shared" si="2"/>
        <v>0</v>
      </c>
      <c r="J32" s="222">
        <f t="shared" si="2"/>
        <v>0</v>
      </c>
      <c r="K32" s="223">
        <f t="shared" ref="K32" si="3">1.21*K33*K34*(K35*K36*K37-K38*K39*K40)</f>
        <v>0</v>
      </c>
    </row>
    <row r="33" spans="2:11">
      <c r="B33" s="80"/>
      <c r="C33" s="78"/>
      <c r="D33" s="78" t="s">
        <v>60</v>
      </c>
      <c r="E33" s="221"/>
      <c r="F33" s="221"/>
      <c r="G33" s="221"/>
      <c r="H33" s="221"/>
      <c r="I33" s="221"/>
      <c r="J33" s="221"/>
      <c r="K33" s="221"/>
    </row>
    <row r="34" spans="2:11">
      <c r="B34" s="198"/>
      <c r="C34" s="75"/>
      <c r="D34" s="21" t="s">
        <v>159</v>
      </c>
      <c r="E34" s="199"/>
      <c r="F34" s="199"/>
      <c r="G34" s="199"/>
      <c r="H34" s="199"/>
      <c r="I34" s="199"/>
      <c r="J34" s="199"/>
      <c r="K34" s="199"/>
    </row>
    <row r="35" spans="2:11">
      <c r="B35" s="198"/>
      <c r="C35" s="257" t="s">
        <v>243</v>
      </c>
      <c r="D35" s="258"/>
      <c r="E35" s="199"/>
      <c r="F35" s="199"/>
      <c r="G35" s="199"/>
      <c r="H35" s="199"/>
      <c r="I35" s="199"/>
      <c r="J35" s="199"/>
      <c r="K35" s="199"/>
    </row>
    <row r="36" spans="2:11">
      <c r="B36" s="198"/>
      <c r="C36" s="257"/>
      <c r="D36" s="258"/>
      <c r="E36" s="199"/>
      <c r="F36" s="199"/>
      <c r="G36" s="199"/>
      <c r="H36" s="199"/>
      <c r="I36" s="199"/>
      <c r="J36" s="199"/>
      <c r="K36" s="199"/>
    </row>
    <row r="37" spans="2:11">
      <c r="B37" s="198"/>
      <c r="C37" s="257"/>
      <c r="D37" s="258"/>
      <c r="E37" s="199"/>
      <c r="F37" s="199"/>
      <c r="G37" s="199"/>
      <c r="H37" s="199"/>
      <c r="I37" s="199"/>
      <c r="J37" s="199"/>
      <c r="K37" s="199"/>
    </row>
    <row r="38" spans="2:11">
      <c r="B38" s="198"/>
      <c r="C38" s="257"/>
      <c r="D38" s="258"/>
      <c r="E38" s="199"/>
      <c r="F38" s="199"/>
      <c r="G38" s="229"/>
      <c r="H38" s="199"/>
      <c r="I38" s="229"/>
      <c r="J38" s="200"/>
      <c r="K38" s="199"/>
    </row>
    <row r="39" spans="2:11">
      <c r="B39" s="198"/>
      <c r="C39" s="257"/>
      <c r="D39" s="258"/>
      <c r="E39" s="199"/>
      <c r="F39" s="199"/>
      <c r="G39" s="229"/>
      <c r="H39" s="199"/>
      <c r="I39" s="229"/>
      <c r="J39" s="200"/>
      <c r="K39" s="199"/>
    </row>
    <row r="40" spans="2:11" ht="15" thickBot="1">
      <c r="B40" s="201"/>
      <c r="C40" s="259"/>
      <c r="D40" s="260"/>
      <c r="E40" s="202"/>
      <c r="F40" s="202"/>
      <c r="G40" s="230"/>
      <c r="H40" s="202"/>
      <c r="I40" s="230"/>
      <c r="J40" s="203"/>
      <c r="K40" s="202"/>
    </row>
  </sheetData>
  <mergeCells count="3">
    <mergeCell ref="A1:L1"/>
    <mergeCell ref="O16:V16"/>
    <mergeCell ref="C35:D40"/>
  </mergeCells>
  <dataValidations disablePrompts="1" count="1">
    <dataValidation type="list" allowBlank="1" showInputMessage="1" showErrorMessage="1" sqref="C31">
      <formula1>#REF!</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14"/>
  <sheetViews>
    <sheetView zoomScaleNormal="100" workbookViewId="0">
      <selection activeCell="E21" sqref="E21"/>
    </sheetView>
  </sheetViews>
  <sheetFormatPr defaultRowHeight="14.25"/>
  <cols>
    <col min="1" max="1" width="5.375" customWidth="1"/>
    <col min="2" max="2" width="9.125" customWidth="1"/>
  </cols>
  <sheetData>
    <row r="1" spans="1:11" ht="15">
      <c r="A1" s="255" t="s">
        <v>180</v>
      </c>
      <c r="B1" s="255"/>
      <c r="C1" s="255"/>
      <c r="D1" s="255"/>
      <c r="E1" s="255"/>
      <c r="F1" s="255"/>
      <c r="G1" s="255"/>
      <c r="H1" s="255"/>
      <c r="I1" s="255"/>
    </row>
    <row r="2" spans="1:11">
      <c r="A2" s="36"/>
    </row>
    <row r="3" spans="1:11">
      <c r="A3" s="36" t="s">
        <v>161</v>
      </c>
    </row>
    <row r="4" spans="1:11">
      <c r="A4" s="36"/>
    </row>
    <row r="5" spans="1:11">
      <c r="B5" t="s">
        <v>0</v>
      </c>
    </row>
    <row r="6" spans="1:11" ht="18.75">
      <c r="A6" s="36" t="s">
        <v>161</v>
      </c>
      <c r="C6" t="s">
        <v>1</v>
      </c>
      <c r="D6" t="s">
        <v>255</v>
      </c>
    </row>
    <row r="7" spans="1:11" ht="18.75">
      <c r="A7" s="36" t="s">
        <v>164</v>
      </c>
      <c r="C7" t="s">
        <v>1</v>
      </c>
      <c r="D7" t="s">
        <v>277</v>
      </c>
    </row>
    <row r="8" spans="1:11" ht="18.75">
      <c r="A8" s="36" t="s">
        <v>165</v>
      </c>
      <c r="C8" t="s">
        <v>1</v>
      </c>
      <c r="D8" t="s">
        <v>278</v>
      </c>
    </row>
    <row r="9" spans="1:11" ht="15" thickBot="1">
      <c r="A9" s="21"/>
      <c r="B9" s="14"/>
      <c r="C9" s="14"/>
      <c r="D9" s="21"/>
      <c r="E9" s="21"/>
      <c r="F9" s="21"/>
      <c r="G9" s="21"/>
      <c r="H9" s="20"/>
      <c r="I9" s="21"/>
      <c r="J9" s="21"/>
      <c r="K9" s="21"/>
    </row>
    <row r="10" spans="1:11" ht="39" thickBot="1">
      <c r="B10" s="35" t="s">
        <v>55</v>
      </c>
      <c r="C10" s="164" t="s">
        <v>37</v>
      </c>
      <c r="D10" s="164" t="s">
        <v>38</v>
      </c>
      <c r="E10" s="164" t="s">
        <v>39</v>
      </c>
      <c r="F10" s="164" t="s">
        <v>40</v>
      </c>
      <c r="G10" s="231" t="s">
        <v>41</v>
      </c>
      <c r="H10" s="231" t="s">
        <v>56</v>
      </c>
      <c r="I10" s="136" t="s">
        <v>171</v>
      </c>
    </row>
    <row r="11" spans="1:11" ht="16.5" thickBot="1">
      <c r="B11" s="15"/>
      <c r="C11" s="41" t="s">
        <v>259</v>
      </c>
      <c r="D11" s="41" t="s">
        <v>259</v>
      </c>
      <c r="E11" s="41" t="s">
        <v>259</v>
      </c>
      <c r="F11" s="41" t="s">
        <v>259</v>
      </c>
      <c r="G11" s="41" t="s">
        <v>259</v>
      </c>
      <c r="H11" s="41" t="s">
        <v>259</v>
      </c>
      <c r="I11" s="41" t="s">
        <v>259</v>
      </c>
    </row>
    <row r="12" spans="1:11" ht="15" thickBot="1">
      <c r="A12" s="36" t="s">
        <v>161</v>
      </c>
      <c r="B12" s="66"/>
      <c r="C12" s="38">
        <f>C13+C14</f>
        <v>1.7290000000000001</v>
      </c>
      <c r="D12" s="38">
        <f t="shared" ref="D12:H12" si="0">D13+D14</f>
        <v>1.4630000000000001</v>
      </c>
      <c r="E12" s="38">
        <f t="shared" si="0"/>
        <v>1.8753</v>
      </c>
      <c r="F12" s="38">
        <f t="shared" si="0"/>
        <v>0.66500000000000004</v>
      </c>
      <c r="G12" s="38">
        <f t="shared" si="0"/>
        <v>1.7290000000000001</v>
      </c>
      <c r="H12" s="38">
        <f t="shared" si="0"/>
        <v>1.33</v>
      </c>
      <c r="I12" s="38">
        <f t="shared" ref="I12" si="1">I13+I14</f>
        <v>0.66500000000000004</v>
      </c>
    </row>
    <row r="13" spans="1:11">
      <c r="A13" s="36" t="s">
        <v>164</v>
      </c>
      <c r="B13" s="73"/>
      <c r="C13" s="72">
        <f>'2.1) PESF,y'!D13</f>
        <v>1.7290000000000001</v>
      </c>
      <c r="D13" s="72">
        <f>'2.1) PESF,y'!E13</f>
        <v>1.4630000000000001</v>
      </c>
      <c r="E13" s="72">
        <f>'2.1) PESF,y'!F13</f>
        <v>1.8753</v>
      </c>
      <c r="F13" s="72">
        <f>'2.1) PESF,y'!G13</f>
        <v>0.66500000000000004</v>
      </c>
      <c r="G13" s="72">
        <f>'2.1) PESF,y'!H13</f>
        <v>1.7290000000000001</v>
      </c>
      <c r="H13" s="72">
        <f>'2.1) PESF,y'!I13</f>
        <v>1.33</v>
      </c>
      <c r="I13" s="72">
        <f>'2.1) PESF,y'!J13</f>
        <v>0.66500000000000004</v>
      </c>
    </row>
    <row r="14" spans="1:11" ht="15" thickBot="1">
      <c r="A14" s="36" t="s">
        <v>165</v>
      </c>
      <c r="B14" s="74"/>
      <c r="C14" s="220">
        <f>'2.2) PESA,y'!D19</f>
        <v>0</v>
      </c>
      <c r="D14" s="220">
        <f>'2.2) PESA,y'!E19</f>
        <v>0</v>
      </c>
      <c r="E14" s="220">
        <f>'2.2) PESA,y'!F19</f>
        <v>0</v>
      </c>
      <c r="F14" s="220">
        <f>'2.2) PESA,y'!G19</f>
        <v>0</v>
      </c>
      <c r="G14" s="220">
        <f>'2.2) PESA,y'!H19</f>
        <v>0</v>
      </c>
      <c r="H14" s="220">
        <f>'2.2) PESA,y'!I19</f>
        <v>0</v>
      </c>
      <c r="I14" s="220">
        <f>'2.2) PESA,y'!J19</f>
        <v>0</v>
      </c>
    </row>
  </sheetData>
  <mergeCells count="1">
    <mergeCell ref="A1:I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J16"/>
  <sheetViews>
    <sheetView zoomScaleNormal="100" workbookViewId="0">
      <selection activeCell="F20" sqref="F20"/>
    </sheetView>
  </sheetViews>
  <sheetFormatPr defaultRowHeight="14.25"/>
  <cols>
    <col min="1" max="1" width="4.125" customWidth="1"/>
  </cols>
  <sheetData>
    <row r="1" spans="1:10" ht="15">
      <c r="A1" s="255" t="s">
        <v>181</v>
      </c>
      <c r="B1" s="255"/>
      <c r="C1" s="255"/>
      <c r="D1" s="255"/>
      <c r="E1" s="255"/>
      <c r="F1" s="255"/>
      <c r="G1" s="255"/>
      <c r="H1" s="255"/>
      <c r="I1" s="255"/>
      <c r="J1" s="255"/>
    </row>
    <row r="3" spans="1:10">
      <c r="A3" s="36" t="s">
        <v>164</v>
      </c>
      <c r="B3" s="1"/>
      <c r="C3" s="3"/>
    </row>
    <row r="5" spans="1:10">
      <c r="B5" t="s">
        <v>0</v>
      </c>
    </row>
    <row r="6" spans="1:10">
      <c r="A6" s="36" t="s">
        <v>164</v>
      </c>
      <c r="C6" t="s">
        <v>1</v>
      </c>
      <c r="D6" t="s">
        <v>16</v>
      </c>
    </row>
    <row r="7" spans="1:10">
      <c r="C7" t="s">
        <v>1</v>
      </c>
      <c r="D7" t="s">
        <v>17</v>
      </c>
    </row>
    <row r="8" spans="1:10">
      <c r="C8" t="s">
        <v>1</v>
      </c>
      <c r="D8" t="s">
        <v>18</v>
      </c>
    </row>
    <row r="9" spans="1:10" ht="18.75">
      <c r="C9" t="s">
        <v>1</v>
      </c>
      <c r="D9" t="s">
        <v>284</v>
      </c>
    </row>
    <row r="10" spans="1:10">
      <c r="C10" s="68" t="s">
        <v>5</v>
      </c>
      <c r="D10" s="69" t="s">
        <v>241</v>
      </c>
      <c r="E10" s="69"/>
      <c r="F10" s="69"/>
      <c r="G10" s="69"/>
    </row>
    <row r="11" spans="1:10" ht="15" thickBot="1"/>
    <row r="12" spans="1:10" ht="36.75" thickBot="1">
      <c r="B12" s="17" t="s">
        <v>57</v>
      </c>
      <c r="C12" s="19" t="s">
        <v>59</v>
      </c>
      <c r="D12" s="134" t="s">
        <v>37</v>
      </c>
      <c r="E12" s="134" t="s">
        <v>38</v>
      </c>
      <c r="F12" s="134" t="s">
        <v>39</v>
      </c>
      <c r="G12" s="135" t="s">
        <v>40</v>
      </c>
      <c r="H12" s="134" t="s">
        <v>41</v>
      </c>
      <c r="I12" s="134" t="s">
        <v>56</v>
      </c>
      <c r="J12" s="136" t="s">
        <v>171</v>
      </c>
    </row>
    <row r="13" spans="1:10" ht="16.5" thickBot="1">
      <c r="A13" s="36" t="s">
        <v>164</v>
      </c>
      <c r="B13" s="81" t="s">
        <v>150</v>
      </c>
      <c r="C13" s="245" t="s">
        <v>259</v>
      </c>
      <c r="D13" s="82">
        <f>D14*D15*D16</f>
        <v>1.7290000000000001</v>
      </c>
      <c r="E13" s="82">
        <f t="shared" ref="E13:I13" si="0">E14*E15*E16</f>
        <v>1.4630000000000001</v>
      </c>
      <c r="F13" s="82">
        <f t="shared" si="0"/>
        <v>1.8753</v>
      </c>
      <c r="G13" s="82">
        <f t="shared" si="0"/>
        <v>0.66500000000000004</v>
      </c>
      <c r="H13" s="82">
        <f t="shared" si="0"/>
        <v>1.7290000000000001</v>
      </c>
      <c r="I13" s="82">
        <f t="shared" si="0"/>
        <v>1.33</v>
      </c>
      <c r="J13" s="83">
        <f t="shared" ref="J13" si="1">J14*J15*J16</f>
        <v>0.66500000000000004</v>
      </c>
    </row>
    <row r="14" spans="1:10">
      <c r="B14" s="16"/>
      <c r="C14" s="22" t="s">
        <v>157</v>
      </c>
      <c r="D14" s="187">
        <v>0.13</v>
      </c>
      <c r="E14" s="37">
        <v>0.11</v>
      </c>
      <c r="F14" s="37">
        <v>0.14099999999999999</v>
      </c>
      <c r="G14" s="37">
        <v>0.05</v>
      </c>
      <c r="H14" s="37">
        <v>0.13</v>
      </c>
      <c r="I14" s="37">
        <v>0.1</v>
      </c>
      <c r="J14" s="65">
        <v>0.05</v>
      </c>
    </row>
    <row r="15" spans="1:10">
      <c r="B15" s="162"/>
      <c r="C15" s="61" t="s">
        <v>60</v>
      </c>
      <c r="D15" s="62">
        <v>1</v>
      </c>
      <c r="E15" s="95">
        <v>1</v>
      </c>
      <c r="F15" s="62">
        <v>1</v>
      </c>
      <c r="G15" s="62">
        <v>1</v>
      </c>
      <c r="H15" s="62">
        <v>1</v>
      </c>
      <c r="I15" s="62">
        <v>1</v>
      </c>
      <c r="J15" s="94">
        <v>1</v>
      </c>
    </row>
    <row r="16" spans="1:10" ht="19.5" thickBot="1">
      <c r="B16" s="23"/>
      <c r="C16" s="120" t="s">
        <v>283</v>
      </c>
      <c r="D16" s="163">
        <v>13.3</v>
      </c>
      <c r="E16" s="163">
        <v>13.3</v>
      </c>
      <c r="F16" s="163">
        <v>13.3</v>
      </c>
      <c r="G16" s="163">
        <v>13.3</v>
      </c>
      <c r="H16" s="163">
        <v>13.3</v>
      </c>
      <c r="I16" s="163">
        <v>13.3</v>
      </c>
      <c r="J16" s="163">
        <v>13.3</v>
      </c>
    </row>
  </sheetData>
  <mergeCells count="1">
    <mergeCell ref="A1:J1"/>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28"/>
  <sheetViews>
    <sheetView zoomScaleNormal="100" workbookViewId="0">
      <selection activeCell="D31" sqref="D31"/>
    </sheetView>
  </sheetViews>
  <sheetFormatPr defaultRowHeight="14.25"/>
  <cols>
    <col min="1" max="1" width="5.125" customWidth="1"/>
  </cols>
  <sheetData>
    <row r="1" spans="1:10" ht="15">
      <c r="A1" s="255" t="s">
        <v>182</v>
      </c>
      <c r="B1" s="255"/>
      <c r="C1" s="255"/>
      <c r="D1" s="255"/>
      <c r="E1" s="255"/>
      <c r="F1" s="255"/>
      <c r="G1" s="255"/>
      <c r="H1" s="255"/>
      <c r="I1" s="255"/>
      <c r="J1" s="255"/>
    </row>
    <row r="3" spans="1:10">
      <c r="A3" s="36" t="s">
        <v>165</v>
      </c>
      <c r="B3" s="1"/>
      <c r="C3" s="5"/>
    </row>
    <row r="5" spans="1:10">
      <c r="B5" t="s">
        <v>0</v>
      </c>
    </row>
    <row r="6" spans="1:10">
      <c r="A6" s="36" t="s">
        <v>165</v>
      </c>
      <c r="C6" t="s">
        <v>1</v>
      </c>
      <c r="D6" t="s">
        <v>19</v>
      </c>
    </row>
    <row r="7" spans="1:10">
      <c r="C7" t="s">
        <v>1</v>
      </c>
      <c r="D7" t="s">
        <v>20</v>
      </c>
    </row>
    <row r="8" spans="1:10">
      <c r="C8" t="s">
        <v>1</v>
      </c>
      <c r="D8" t="s">
        <v>21</v>
      </c>
    </row>
    <row r="9" spans="1:10">
      <c r="C9" t="s">
        <v>1</v>
      </c>
      <c r="D9" t="s">
        <v>22</v>
      </c>
    </row>
    <row r="10" spans="1:10">
      <c r="C10" t="s">
        <v>1</v>
      </c>
      <c r="D10" t="s">
        <v>23</v>
      </c>
    </row>
    <row r="11" spans="1:10">
      <c r="C11" t="s">
        <v>1</v>
      </c>
      <c r="D11" t="s">
        <v>24</v>
      </c>
    </row>
    <row r="12" spans="1:10">
      <c r="A12" s="21"/>
      <c r="B12" s="21"/>
      <c r="C12" t="s">
        <v>1</v>
      </c>
      <c r="D12" t="s">
        <v>25</v>
      </c>
    </row>
    <row r="13" spans="1:10">
      <c r="A13" s="21"/>
      <c r="B13" s="84"/>
      <c r="C13" t="s">
        <v>1</v>
      </c>
      <c r="D13" t="s">
        <v>172</v>
      </c>
    </row>
    <row r="14" spans="1:10">
      <c r="A14" s="21"/>
      <c r="B14" s="84"/>
      <c r="C14" t="s">
        <v>1</v>
      </c>
      <c r="D14" t="s">
        <v>173</v>
      </c>
    </row>
    <row r="15" spans="1:10">
      <c r="A15" s="21"/>
      <c r="B15" s="84"/>
      <c r="C15" t="s">
        <v>1</v>
      </c>
      <c r="D15" t="s">
        <v>177</v>
      </c>
    </row>
    <row r="16" spans="1:10">
      <c r="A16" s="21"/>
      <c r="B16" s="21"/>
      <c r="C16" s="67" t="s">
        <v>178</v>
      </c>
    </row>
    <row r="17" spans="1:10" ht="15" thickBot="1"/>
    <row r="18" spans="1:10" ht="36.75" thickBot="1">
      <c r="B18" s="17" t="s">
        <v>57</v>
      </c>
      <c r="C18" s="19" t="s">
        <v>59</v>
      </c>
      <c r="D18" s="134" t="s">
        <v>37</v>
      </c>
      <c r="E18" s="145" t="s">
        <v>38</v>
      </c>
      <c r="F18" s="152" t="s">
        <v>39</v>
      </c>
      <c r="G18" s="161" t="s">
        <v>40</v>
      </c>
      <c r="H18" s="152" t="s">
        <v>41</v>
      </c>
      <c r="I18" s="145" t="s">
        <v>56</v>
      </c>
      <c r="J18" s="153" t="s">
        <v>171</v>
      </c>
    </row>
    <row r="19" spans="1:10" ht="15.75" thickBot="1">
      <c r="A19" s="36" t="s">
        <v>165</v>
      </c>
      <c r="B19" s="81" t="s">
        <v>151</v>
      </c>
      <c r="C19" s="194" t="s">
        <v>282</v>
      </c>
      <c r="D19" s="216">
        <f>D20*D21*D22+D23*D24*D25+D26*D27*D28</f>
        <v>0</v>
      </c>
      <c r="E19" s="217">
        <f t="shared" ref="E19:J19" si="0">E20*E21*E22+E23*E24*E25+E26*E27*E28</f>
        <v>0</v>
      </c>
      <c r="F19" s="218">
        <f t="shared" si="0"/>
        <v>0</v>
      </c>
      <c r="G19" s="217">
        <f t="shared" si="0"/>
        <v>0</v>
      </c>
      <c r="H19" s="218">
        <f t="shared" si="0"/>
        <v>0</v>
      </c>
      <c r="I19" s="217">
        <f t="shared" si="0"/>
        <v>0</v>
      </c>
      <c r="J19" s="219">
        <f t="shared" si="0"/>
        <v>0</v>
      </c>
    </row>
    <row r="20" spans="1:10">
      <c r="B20" s="88"/>
      <c r="C20" s="89" t="s">
        <v>138</v>
      </c>
      <c r="D20" s="37"/>
      <c r="E20" s="65"/>
      <c r="F20" s="180"/>
      <c r="G20" s="65"/>
      <c r="H20" s="180"/>
      <c r="I20" s="65"/>
      <c r="J20" s="182"/>
    </row>
    <row r="21" spans="1:10">
      <c r="B21" s="16"/>
      <c r="C21" s="29" t="s">
        <v>60</v>
      </c>
      <c r="D21" s="185">
        <v>1</v>
      </c>
      <c r="E21" s="159">
        <v>1</v>
      </c>
      <c r="F21" s="181">
        <v>1</v>
      </c>
      <c r="G21" s="159">
        <v>1</v>
      </c>
      <c r="H21" s="181">
        <v>1</v>
      </c>
      <c r="I21" s="159">
        <v>1</v>
      </c>
      <c r="J21" s="183">
        <v>1</v>
      </c>
    </row>
    <row r="22" spans="1:10" ht="15" thickBot="1">
      <c r="B22" s="23"/>
      <c r="C22" s="64" t="s">
        <v>137</v>
      </c>
      <c r="D22" s="63">
        <v>0.12</v>
      </c>
      <c r="E22" s="121">
        <v>0.12</v>
      </c>
      <c r="F22" s="63">
        <v>0.12</v>
      </c>
      <c r="G22" s="121">
        <v>0.12</v>
      </c>
      <c r="H22" s="63">
        <v>0.12</v>
      </c>
      <c r="I22" s="121">
        <v>0.12</v>
      </c>
      <c r="J22" s="64">
        <v>0.12</v>
      </c>
    </row>
    <row r="23" spans="1:10">
      <c r="B23" s="88"/>
      <c r="C23" s="89" t="s">
        <v>138</v>
      </c>
      <c r="D23" s="186"/>
      <c r="E23" s="160"/>
      <c r="F23" s="78"/>
      <c r="G23" s="160"/>
      <c r="H23" s="78"/>
      <c r="I23" s="160"/>
      <c r="J23" s="184"/>
    </row>
    <row r="24" spans="1:10">
      <c r="B24" s="16"/>
      <c r="C24" s="29" t="s">
        <v>60</v>
      </c>
      <c r="D24" s="185">
        <v>1</v>
      </c>
      <c r="E24" s="159">
        <v>1</v>
      </c>
      <c r="F24" s="181">
        <v>1</v>
      </c>
      <c r="G24" s="159">
        <v>1</v>
      </c>
      <c r="H24" s="181">
        <v>1</v>
      </c>
      <c r="I24" s="159">
        <v>1</v>
      </c>
      <c r="J24" s="183">
        <v>1</v>
      </c>
    </row>
    <row r="25" spans="1:10" ht="15" thickBot="1">
      <c r="B25" s="23"/>
      <c r="C25" s="64" t="s">
        <v>175</v>
      </c>
      <c r="D25" s="63">
        <v>0.13</v>
      </c>
      <c r="E25" s="121">
        <v>0.13</v>
      </c>
      <c r="F25" s="63">
        <v>0.13</v>
      </c>
      <c r="G25" s="121">
        <v>0.13</v>
      </c>
      <c r="H25" s="63">
        <v>0.13</v>
      </c>
      <c r="I25" s="121">
        <v>0.13</v>
      </c>
      <c r="J25" s="64">
        <v>0.13</v>
      </c>
    </row>
    <row r="26" spans="1:10">
      <c r="B26" s="16"/>
      <c r="C26" s="22" t="s">
        <v>138</v>
      </c>
      <c r="D26" s="186"/>
      <c r="E26" s="160"/>
      <c r="F26" s="78"/>
      <c r="G26" s="160"/>
      <c r="H26" s="78"/>
      <c r="I26" s="160"/>
      <c r="J26" s="184"/>
    </row>
    <row r="27" spans="1:10">
      <c r="B27" s="16"/>
      <c r="C27" s="29" t="s">
        <v>60</v>
      </c>
      <c r="D27" s="185">
        <v>1</v>
      </c>
      <c r="E27" s="159">
        <v>1</v>
      </c>
      <c r="F27" s="181">
        <v>1</v>
      </c>
      <c r="G27" s="159">
        <v>1</v>
      </c>
      <c r="H27" s="181">
        <v>1</v>
      </c>
      <c r="I27" s="159">
        <v>1</v>
      </c>
      <c r="J27" s="183">
        <v>1</v>
      </c>
    </row>
    <row r="28" spans="1:10" ht="15" thickBot="1">
      <c r="B28" s="23"/>
      <c r="C28" s="64" t="s">
        <v>174</v>
      </c>
      <c r="D28" s="63">
        <v>0.2</v>
      </c>
      <c r="E28" s="121">
        <v>0.2</v>
      </c>
      <c r="F28" s="63">
        <v>0.2</v>
      </c>
      <c r="G28" s="121">
        <v>0.2</v>
      </c>
      <c r="H28" s="63">
        <v>0.2</v>
      </c>
      <c r="I28" s="121">
        <v>0.2</v>
      </c>
      <c r="J28" s="64">
        <v>0.2</v>
      </c>
    </row>
  </sheetData>
  <mergeCells count="1">
    <mergeCell ref="A1:J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35"/>
  <sheetViews>
    <sheetView zoomScaleNormal="100" workbookViewId="0">
      <selection activeCell="D20" sqref="D20"/>
    </sheetView>
  </sheetViews>
  <sheetFormatPr defaultRowHeight="14.25"/>
  <cols>
    <col min="1" max="1" width="4.125" customWidth="1"/>
    <col min="2" max="2" width="11" customWidth="1"/>
  </cols>
  <sheetData>
    <row r="1" spans="1:10" ht="15.75">
      <c r="A1" s="261" t="s">
        <v>183</v>
      </c>
      <c r="B1" s="261"/>
      <c r="C1" s="261"/>
      <c r="D1" s="261"/>
      <c r="E1" s="261"/>
      <c r="F1" s="261"/>
    </row>
    <row r="3" spans="1:10" ht="71.25" customHeight="1">
      <c r="A3" s="91"/>
      <c r="B3" s="262" t="s">
        <v>184</v>
      </c>
      <c r="C3" s="262"/>
      <c r="D3" s="262"/>
      <c r="E3" s="262"/>
      <c r="F3" s="262"/>
      <c r="G3" s="262"/>
      <c r="H3" s="262"/>
      <c r="I3" s="262"/>
      <c r="J3" s="262"/>
    </row>
    <row r="4" spans="1:10" ht="14.25" customHeight="1">
      <c r="A4" s="13"/>
      <c r="B4" s="60"/>
      <c r="C4" s="13"/>
      <c r="D4" s="13"/>
      <c r="E4" s="13"/>
      <c r="F4" s="13"/>
      <c r="G4" s="13"/>
      <c r="H4" s="13"/>
      <c r="I4" s="13"/>
      <c r="J4" s="13"/>
    </row>
    <row r="5" spans="1:10" ht="16.5" customHeight="1">
      <c r="A5" s="36" t="s">
        <v>162</v>
      </c>
      <c r="B5" s="26" t="s">
        <v>141</v>
      </c>
      <c r="C5" s="6"/>
      <c r="D5" s="6"/>
      <c r="E5" s="6"/>
      <c r="F5" s="6"/>
    </row>
    <row r="6" spans="1:10">
      <c r="B6" s="60"/>
      <c r="C6" s="6"/>
      <c r="D6" s="6"/>
      <c r="E6" s="6"/>
      <c r="F6" s="6"/>
    </row>
    <row r="7" spans="1:10">
      <c r="B7" s="60" t="s">
        <v>140</v>
      </c>
      <c r="C7" s="6"/>
      <c r="D7" s="6"/>
      <c r="E7" s="6"/>
      <c r="F7" s="6"/>
    </row>
    <row r="8" spans="1:10" ht="18" customHeight="1">
      <c r="A8" s="36" t="s">
        <v>162</v>
      </c>
      <c r="B8" s="27" t="s">
        <v>142</v>
      </c>
      <c r="C8" s="6" t="s">
        <v>1</v>
      </c>
      <c r="D8" s="9" t="s">
        <v>273</v>
      </c>
      <c r="E8" s="6"/>
      <c r="F8" s="6"/>
    </row>
    <row r="9" spans="1:10" ht="18.75">
      <c r="A9" s="36" t="s">
        <v>169</v>
      </c>
      <c r="B9" s="27" t="s">
        <v>143</v>
      </c>
      <c r="C9" s="6" t="s">
        <v>1</v>
      </c>
      <c r="D9" s="9" t="s">
        <v>274</v>
      </c>
      <c r="E9" s="6"/>
      <c r="F9" s="6"/>
    </row>
    <row r="10" spans="1:10" ht="18.75">
      <c r="A10" s="36" t="s">
        <v>170</v>
      </c>
      <c r="B10" s="27" t="s">
        <v>144</v>
      </c>
      <c r="C10" s="6" t="s">
        <v>1</v>
      </c>
      <c r="D10" s="9" t="s">
        <v>275</v>
      </c>
      <c r="E10" s="6"/>
      <c r="F10" s="6"/>
    </row>
    <row r="11" spans="1:10" ht="15" thickBot="1"/>
    <row r="12" spans="1:10" ht="36.75" thickBot="1">
      <c r="B12" s="17" t="s">
        <v>57</v>
      </c>
      <c r="C12" s="19" t="s">
        <v>59</v>
      </c>
      <c r="D12" s="144" t="s">
        <v>37</v>
      </c>
      <c r="E12" s="134" t="s">
        <v>38</v>
      </c>
      <c r="F12" s="134" t="s">
        <v>39</v>
      </c>
      <c r="G12" s="135" t="s">
        <v>40</v>
      </c>
      <c r="H12" s="134" t="s">
        <v>41</v>
      </c>
      <c r="I12" s="134" t="s">
        <v>56</v>
      </c>
      <c r="J12" s="136" t="s">
        <v>171</v>
      </c>
    </row>
    <row r="13" spans="1:10" ht="16.5" thickBot="1">
      <c r="A13" s="36" t="s">
        <v>162</v>
      </c>
      <c r="B13" s="31" t="s">
        <v>152</v>
      </c>
      <c r="C13" s="32" t="s">
        <v>279</v>
      </c>
      <c r="D13" s="46">
        <f>D14+D15</f>
        <v>0.54088628000000005</v>
      </c>
      <c r="E13" s="46">
        <f t="shared" ref="E13:I13" si="0">E14+E15</f>
        <v>0.11659823999999999</v>
      </c>
      <c r="F13" s="46">
        <f t="shared" si="0"/>
        <v>0.60242423999999994</v>
      </c>
      <c r="G13" s="46">
        <f t="shared" si="0"/>
        <v>0.15870316000000001</v>
      </c>
      <c r="H13" s="46">
        <f t="shared" si="0"/>
        <v>0.26396546000000004</v>
      </c>
      <c r="I13" s="46">
        <f t="shared" si="0"/>
        <v>0.18267057599999997</v>
      </c>
      <c r="J13" s="157">
        <f t="shared" ref="J13" si="1">J14+J15</f>
        <v>0.60242423999999994</v>
      </c>
    </row>
    <row r="14" spans="1:10" ht="15.75">
      <c r="A14" s="36" t="s">
        <v>169</v>
      </c>
      <c r="B14" s="96" t="s">
        <v>145</v>
      </c>
      <c r="C14" s="97" t="s">
        <v>279</v>
      </c>
      <c r="D14" s="98">
        <f>'3.1) PEFC,y'!D22</f>
        <v>0.54088628000000005</v>
      </c>
      <c r="E14" s="98">
        <f>'3.1) PEFC,y'!E22</f>
        <v>0.11659823999999999</v>
      </c>
      <c r="F14" s="98">
        <f>'3.1) PEFC,y'!F22</f>
        <v>0.60242423999999994</v>
      </c>
      <c r="G14" s="98">
        <f>'3.1) PEFC,y'!G22</f>
        <v>0.15870316000000001</v>
      </c>
      <c r="H14" s="98">
        <f>'3.1) PEFC,y'!H22</f>
        <v>0.26396546000000004</v>
      </c>
      <c r="I14" s="98">
        <f>'3.1) PEFC,y'!I22</f>
        <v>0.18267057599999997</v>
      </c>
      <c r="J14" s="158">
        <f>'3.1) PEFC,y'!J22</f>
        <v>0.60242423999999994</v>
      </c>
    </row>
    <row r="15" spans="1:10" ht="16.5" thickBot="1">
      <c r="A15" s="36" t="s">
        <v>170</v>
      </c>
      <c r="B15" s="92" t="s">
        <v>139</v>
      </c>
      <c r="C15" s="34" t="s">
        <v>279</v>
      </c>
      <c r="D15" s="215">
        <f>'3.2 PEEC,y'!D15</f>
        <v>0</v>
      </c>
      <c r="E15" s="215">
        <f>'3.2 PEEC,y'!E15</f>
        <v>0</v>
      </c>
      <c r="F15" s="215">
        <f>'3.2 PEEC,y'!F15</f>
        <v>0</v>
      </c>
      <c r="G15" s="215">
        <f>'3.2 PEEC,y'!G15</f>
        <v>0</v>
      </c>
      <c r="H15" s="215">
        <f>'3.2 PEEC,y'!H15</f>
        <v>0</v>
      </c>
      <c r="I15" s="215">
        <f>'3.2 PEEC,y'!I15</f>
        <v>0</v>
      </c>
      <c r="J15" s="215">
        <f>'3.2 PEEC,y'!J15</f>
        <v>0</v>
      </c>
    </row>
    <row r="35" spans="2:3">
      <c r="B35" t="s">
        <v>5</v>
      </c>
      <c r="C35" t="s">
        <v>31</v>
      </c>
    </row>
  </sheetData>
  <mergeCells count="2">
    <mergeCell ref="A1:F1"/>
    <mergeCell ref="B3:J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J26"/>
  <sheetViews>
    <sheetView zoomScaleNormal="100" workbookViewId="0">
      <selection activeCell="D23" sqref="D23"/>
    </sheetView>
  </sheetViews>
  <sheetFormatPr defaultRowHeight="14.25"/>
  <cols>
    <col min="1" max="1" width="4.75" customWidth="1"/>
  </cols>
  <sheetData>
    <row r="1" spans="1:7" ht="15.75">
      <c r="A1" s="261" t="s">
        <v>185</v>
      </c>
      <c r="B1" s="261"/>
      <c r="C1" s="261"/>
      <c r="D1" s="261"/>
      <c r="E1" s="261"/>
      <c r="F1" s="261"/>
      <c r="G1" s="261"/>
    </row>
    <row r="3" spans="1:7">
      <c r="A3" s="36" t="s">
        <v>169</v>
      </c>
    </row>
    <row r="5" spans="1:7">
      <c r="B5" t="s">
        <v>0</v>
      </c>
    </row>
    <row r="6" spans="1:7" ht="18.75">
      <c r="A6" s="36" t="s">
        <v>169</v>
      </c>
      <c r="B6" t="s">
        <v>186</v>
      </c>
      <c r="C6" t="s">
        <v>1</v>
      </c>
      <c r="D6" t="s">
        <v>269</v>
      </c>
    </row>
    <row r="7" spans="1:7" ht="15.75" customHeight="1">
      <c r="B7" t="s">
        <v>187</v>
      </c>
      <c r="C7" t="s">
        <v>1</v>
      </c>
      <c r="D7" t="s">
        <v>191</v>
      </c>
      <c r="E7" s="9"/>
    </row>
    <row r="8" spans="1:7" ht="18.75">
      <c r="B8" t="s">
        <v>188</v>
      </c>
      <c r="C8" t="s">
        <v>1</v>
      </c>
      <c r="D8" t="s">
        <v>271</v>
      </c>
    </row>
    <row r="9" spans="1:7">
      <c r="B9" t="s">
        <v>193</v>
      </c>
      <c r="C9" t="s">
        <v>1</v>
      </c>
      <c r="D9" t="s">
        <v>194</v>
      </c>
    </row>
    <row r="10" spans="1:7">
      <c r="B10" t="s">
        <v>3</v>
      </c>
      <c r="C10" t="s">
        <v>1</v>
      </c>
      <c r="D10" t="s">
        <v>189</v>
      </c>
    </row>
    <row r="12" spans="1:7"/>
    <row r="14" spans="1:7">
      <c r="B14" t="s">
        <v>0</v>
      </c>
    </row>
    <row r="15" spans="1:7" ht="18.75">
      <c r="B15" t="s">
        <v>188</v>
      </c>
      <c r="C15" t="s">
        <v>1</v>
      </c>
      <c r="D15" t="s">
        <v>270</v>
      </c>
    </row>
    <row r="16" spans="1:7" ht="18.75">
      <c r="B16" t="s">
        <v>195</v>
      </c>
      <c r="C16" t="s">
        <v>1</v>
      </c>
      <c r="D16" t="s">
        <v>192</v>
      </c>
    </row>
    <row r="17" spans="1:10" ht="18.75">
      <c r="B17" t="s">
        <v>196</v>
      </c>
      <c r="C17" t="s">
        <v>1</v>
      </c>
      <c r="D17" t="s">
        <v>272</v>
      </c>
    </row>
    <row r="18" spans="1:10" ht="18.75">
      <c r="B18" s="104" t="s">
        <v>3</v>
      </c>
      <c r="C18" t="s">
        <v>1</v>
      </c>
      <c r="D18" t="s">
        <v>190</v>
      </c>
    </row>
    <row r="20" spans="1:10" ht="15" thickBot="1"/>
    <row r="21" spans="1:10" ht="36.75" thickBot="1">
      <c r="B21" s="17" t="s">
        <v>57</v>
      </c>
      <c r="C21" s="18" t="s">
        <v>59</v>
      </c>
      <c r="D21" s="134" t="s">
        <v>37</v>
      </c>
      <c r="E21" s="145" t="s">
        <v>38</v>
      </c>
      <c r="F21" s="152" t="s">
        <v>39</v>
      </c>
      <c r="G21" s="135" t="s">
        <v>40</v>
      </c>
      <c r="H21" s="134" t="s">
        <v>41</v>
      </c>
      <c r="I21" s="145" t="s">
        <v>56</v>
      </c>
      <c r="J21" s="153" t="s">
        <v>171</v>
      </c>
    </row>
    <row r="22" spans="1:10" ht="16.5" thickBot="1">
      <c r="A22" s="36" t="s">
        <v>169</v>
      </c>
      <c r="B22" s="70" t="s">
        <v>153</v>
      </c>
      <c r="C22" s="71" t="s">
        <v>279</v>
      </c>
      <c r="D22" s="101">
        <f>(D24*D25*D26)*D23</f>
        <v>0.54088628000000005</v>
      </c>
      <c r="E22" s="150">
        <f t="shared" ref="E22:I22" si="0">(E24*E25*E26)*E23</f>
        <v>0.11659823999999999</v>
      </c>
      <c r="F22" s="169">
        <f t="shared" si="0"/>
        <v>0.60242423999999994</v>
      </c>
      <c r="G22" s="101">
        <f t="shared" si="0"/>
        <v>0.15870316000000001</v>
      </c>
      <c r="H22" s="172">
        <f t="shared" si="0"/>
        <v>0.26396546000000004</v>
      </c>
      <c r="I22" s="150">
        <f t="shared" si="0"/>
        <v>0.18267057599999997</v>
      </c>
      <c r="J22" s="176">
        <f t="shared" ref="J22" si="1">(J24*J25*J26)*J23</f>
        <v>0.60242423999999994</v>
      </c>
    </row>
    <row r="23" spans="1:10" ht="15.75">
      <c r="B23" s="40" t="s">
        <v>166</v>
      </c>
      <c r="C23" s="24" t="s">
        <v>60</v>
      </c>
      <c r="D23" s="238">
        <v>1</v>
      </c>
      <c r="E23" s="239">
        <v>1</v>
      </c>
      <c r="F23" s="240">
        <v>1</v>
      </c>
      <c r="G23" s="238">
        <v>1</v>
      </c>
      <c r="H23" s="241">
        <v>1</v>
      </c>
      <c r="I23" s="239">
        <v>1</v>
      </c>
      <c r="J23" s="242">
        <v>1</v>
      </c>
    </row>
    <row r="24" spans="1:10" ht="15.75">
      <c r="B24" s="80" t="s">
        <v>146</v>
      </c>
      <c r="C24" s="78" t="s">
        <v>138</v>
      </c>
      <c r="D24" s="102">
        <v>0.16700000000000001</v>
      </c>
      <c r="E24" s="151">
        <v>3.5999999999999997E-2</v>
      </c>
      <c r="F24" s="170">
        <v>0.186</v>
      </c>
      <c r="G24" s="103">
        <v>4.9000000000000002E-2</v>
      </c>
      <c r="H24" s="173">
        <v>8.1500000000000003E-2</v>
      </c>
      <c r="I24" s="151">
        <v>5.6399999999999999E-2</v>
      </c>
      <c r="J24" s="177">
        <v>0.186</v>
      </c>
    </row>
    <row r="25" spans="1:10" ht="15.75">
      <c r="B25" s="99" t="s">
        <v>148</v>
      </c>
      <c r="C25" s="124" t="s">
        <v>156</v>
      </c>
      <c r="D25" s="125">
        <v>43.3</v>
      </c>
      <c r="E25" s="148">
        <v>43.3</v>
      </c>
      <c r="F25" s="171">
        <v>43.3</v>
      </c>
      <c r="G25" s="125">
        <v>43.3</v>
      </c>
      <c r="H25" s="174">
        <v>43.3</v>
      </c>
      <c r="I25" s="148">
        <v>43.3</v>
      </c>
      <c r="J25" s="178">
        <v>43.3</v>
      </c>
    </row>
    <row r="26" spans="1:10" ht="16.5" thickBot="1">
      <c r="B26" s="100" t="s">
        <v>147</v>
      </c>
      <c r="C26" s="126" t="s">
        <v>281</v>
      </c>
      <c r="D26" s="122">
        <v>7.4800000000000005E-2</v>
      </c>
      <c r="E26" s="149">
        <v>7.4800000000000005E-2</v>
      </c>
      <c r="F26" s="123">
        <v>7.4800000000000005E-2</v>
      </c>
      <c r="G26" s="122">
        <v>7.4800000000000005E-2</v>
      </c>
      <c r="H26" s="175">
        <v>7.4800000000000005E-2</v>
      </c>
      <c r="I26" s="149">
        <v>7.4800000000000005E-2</v>
      </c>
      <c r="J26" s="179">
        <v>7.4800000000000005E-2</v>
      </c>
    </row>
  </sheetData>
  <mergeCells count="1">
    <mergeCell ref="A1:G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3314" r:id="rId4">
          <objectPr defaultSize="0" autoPict="0" r:id="rId5">
            <anchor moveWithCells="1" sizeWithCells="1">
              <from>
                <xdr:col>1</xdr:col>
                <xdr:colOff>19050</xdr:colOff>
                <xdr:row>11</xdr:row>
                <xdr:rowOff>9525</xdr:rowOff>
              </from>
              <to>
                <xdr:col>3</xdr:col>
                <xdr:colOff>495300</xdr:colOff>
                <xdr:row>12</xdr:row>
                <xdr:rowOff>66675</xdr:rowOff>
              </to>
            </anchor>
          </objectPr>
        </oleObject>
      </mc:Choice>
      <mc:Fallback>
        <oleObject progId="Equation.3" shapeId="13314" r:id="rId4"/>
      </mc:Fallback>
    </mc:AlternateContent>
    <mc:AlternateContent xmlns:mc="http://schemas.openxmlformats.org/markup-compatibility/2006">
      <mc:Choice Requires="x14">
        <oleObject progId="Equation.3" shapeId="13412" r:id="rId6">
          <objectPr defaultSize="0" autoPict="0" r:id="rId7">
            <anchor moveWithCells="1" sizeWithCells="1">
              <from>
                <xdr:col>1</xdr:col>
                <xdr:colOff>9525</xdr:colOff>
                <xdr:row>1</xdr:row>
                <xdr:rowOff>152400</xdr:rowOff>
              </from>
              <to>
                <xdr:col>3</xdr:col>
                <xdr:colOff>581025</xdr:colOff>
                <xdr:row>3</xdr:row>
                <xdr:rowOff>171450</xdr:rowOff>
              </to>
            </anchor>
          </objectPr>
        </oleObject>
      </mc:Choice>
      <mc:Fallback>
        <oleObject progId="Equation.3" shapeId="13412"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J19"/>
  <sheetViews>
    <sheetView zoomScaleNormal="100" workbookViewId="0">
      <selection activeCell="E23" sqref="E23"/>
    </sheetView>
  </sheetViews>
  <sheetFormatPr defaultRowHeight="14.25"/>
  <cols>
    <col min="1" max="1" width="4.625" customWidth="1"/>
    <col min="3" max="3" width="10.75" customWidth="1"/>
  </cols>
  <sheetData>
    <row r="1" spans="1:10" ht="15.75">
      <c r="A1" s="261" t="s">
        <v>203</v>
      </c>
      <c r="B1" s="261"/>
      <c r="C1" s="261"/>
      <c r="D1" s="261"/>
      <c r="E1" s="261"/>
      <c r="F1" s="261"/>
    </row>
    <row r="3" spans="1:10">
      <c r="A3" s="36" t="s">
        <v>170</v>
      </c>
    </row>
    <row r="5" spans="1:10">
      <c r="B5" t="s">
        <v>0</v>
      </c>
    </row>
    <row r="6" spans="1:10" ht="18.75">
      <c r="A6" s="36" t="s">
        <v>170</v>
      </c>
      <c r="C6" t="s">
        <v>1</v>
      </c>
      <c r="D6" t="s">
        <v>265</v>
      </c>
    </row>
    <row r="7" spans="1:10">
      <c r="C7" t="s">
        <v>1</v>
      </c>
      <c r="D7" t="s">
        <v>27</v>
      </c>
    </row>
    <row r="8" spans="1:10" ht="18.75">
      <c r="C8" t="s">
        <v>1</v>
      </c>
      <c r="D8" t="s">
        <v>266</v>
      </c>
    </row>
    <row r="9" spans="1:10">
      <c r="C9" t="s">
        <v>1</v>
      </c>
      <c r="D9" t="s">
        <v>28</v>
      </c>
    </row>
    <row r="10" spans="1:10" ht="18.75">
      <c r="B10" s="108" t="s">
        <v>197</v>
      </c>
      <c r="C10" t="s">
        <v>1</v>
      </c>
      <c r="D10" t="s">
        <v>194</v>
      </c>
    </row>
    <row r="11" spans="1:10">
      <c r="B11" t="s">
        <v>29</v>
      </c>
      <c r="C11" t="s">
        <v>1</v>
      </c>
      <c r="D11" t="s">
        <v>30</v>
      </c>
    </row>
    <row r="13" spans="1:10" ht="15" thickBot="1"/>
    <row r="14" spans="1:10" ht="36.75" thickBot="1">
      <c r="B14" s="17" t="s">
        <v>57</v>
      </c>
      <c r="C14" s="19" t="s">
        <v>59</v>
      </c>
      <c r="D14" s="154" t="s">
        <v>37</v>
      </c>
      <c r="E14" s="154" t="s">
        <v>38</v>
      </c>
      <c r="F14" s="154" t="s">
        <v>39</v>
      </c>
      <c r="G14" s="155" t="s">
        <v>40</v>
      </c>
      <c r="H14" s="154" t="s">
        <v>41</v>
      </c>
      <c r="I14" s="154" t="s">
        <v>56</v>
      </c>
      <c r="J14" s="156" t="s">
        <v>171</v>
      </c>
    </row>
    <row r="15" spans="1:10" ht="16.5" thickBot="1">
      <c r="A15" s="36" t="s">
        <v>170</v>
      </c>
      <c r="B15" s="70" t="s">
        <v>152</v>
      </c>
      <c r="C15" s="93" t="s">
        <v>279</v>
      </c>
      <c r="D15" s="213">
        <f>D17*D18*(1+D19)*D16</f>
        <v>0</v>
      </c>
      <c r="E15" s="213">
        <f t="shared" ref="E15:J15" si="0">E17*E18*(1+E19)*E16</f>
        <v>0</v>
      </c>
      <c r="F15" s="213">
        <f t="shared" si="0"/>
        <v>0</v>
      </c>
      <c r="G15" s="213">
        <f t="shared" si="0"/>
        <v>0</v>
      </c>
      <c r="H15" s="213">
        <f t="shared" si="0"/>
        <v>0</v>
      </c>
      <c r="I15" s="213">
        <f t="shared" si="0"/>
        <v>0</v>
      </c>
      <c r="J15" s="214">
        <f t="shared" si="0"/>
        <v>0</v>
      </c>
    </row>
    <row r="16" spans="1:10" ht="18.75">
      <c r="A16" s="36"/>
      <c r="B16" s="109" t="s">
        <v>198</v>
      </c>
      <c r="C16" s="29" t="s">
        <v>60</v>
      </c>
      <c r="D16" s="105">
        <v>1</v>
      </c>
      <c r="E16" s="105">
        <v>1</v>
      </c>
      <c r="F16" s="105">
        <v>1</v>
      </c>
      <c r="G16" s="105">
        <v>1</v>
      </c>
      <c r="H16" s="105">
        <v>1</v>
      </c>
      <c r="I16" s="105">
        <v>1</v>
      </c>
      <c r="J16" s="146">
        <v>1</v>
      </c>
    </row>
    <row r="17" spans="2:10" ht="15.75">
      <c r="B17" s="110" t="s">
        <v>199</v>
      </c>
      <c r="C17" s="22" t="s">
        <v>267</v>
      </c>
      <c r="D17" s="86"/>
      <c r="E17" s="86"/>
      <c r="F17" s="106"/>
      <c r="G17" s="107"/>
      <c r="H17" s="107"/>
      <c r="I17" s="107"/>
      <c r="J17" s="147"/>
    </row>
    <row r="18" spans="2:10" ht="18.75">
      <c r="B18" s="110" t="s">
        <v>200</v>
      </c>
      <c r="C18" s="205" t="s">
        <v>268</v>
      </c>
      <c r="D18" s="206">
        <v>1.3</v>
      </c>
      <c r="E18" s="206">
        <v>1.3</v>
      </c>
      <c r="F18" s="206">
        <v>1.3</v>
      </c>
      <c r="G18" s="206">
        <v>1.3</v>
      </c>
      <c r="H18" s="206">
        <v>1.3</v>
      </c>
      <c r="I18" s="206">
        <v>1.3</v>
      </c>
      <c r="J18" s="207">
        <v>1.3</v>
      </c>
    </row>
    <row r="19" spans="2:10" ht="16.5" thickBot="1">
      <c r="B19" s="111" t="s">
        <v>201</v>
      </c>
      <c r="C19" s="208" t="s">
        <v>61</v>
      </c>
      <c r="D19" s="209">
        <v>0.2</v>
      </c>
      <c r="E19" s="209">
        <v>0.2</v>
      </c>
      <c r="F19" s="209">
        <v>0.2</v>
      </c>
      <c r="G19" s="209">
        <v>0.2</v>
      </c>
      <c r="H19" s="209">
        <v>0.2</v>
      </c>
      <c r="I19" s="209">
        <v>0.2</v>
      </c>
      <c r="J19" s="210">
        <v>0.2</v>
      </c>
    </row>
  </sheetData>
  <mergeCells count="1">
    <mergeCell ref="A1:F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Introduction</vt:lpstr>
      <vt:lpstr>PEBC,y</vt:lpstr>
      <vt:lpstr>1) PESOC,y</vt:lpstr>
      <vt:lpstr>2) PESM,y</vt:lpstr>
      <vt:lpstr>2.1) PESF,y</vt:lpstr>
      <vt:lpstr>2.2) PESA,y</vt:lpstr>
      <vt:lpstr>3) PEEC,y </vt:lpstr>
      <vt:lpstr>3.1) PEFC,y</vt:lpstr>
      <vt:lpstr>3.2 PEEC,y</vt:lpstr>
      <vt:lpstr>4. PEBB,y</vt:lpstr>
      <vt:lpstr>5. PETR,y</vt:lpstr>
      <vt:lpstr>References for SOC</vt:lpstr>
      <vt:lpstr>'PEBC,y'!_Toc417038552</vt:lpstr>
      <vt:lpstr>'2) PESM,y'!_Toc417038553</vt:lpstr>
      <vt:lpstr>'1) PESOC,y'!_Toc417038554</vt:lpstr>
      <vt:lpstr>'2.1) PESF,y'!_Toc417038555</vt:lpstr>
      <vt:lpstr>'2.2) PESA,y'!_Toc417038556</vt:lpstr>
      <vt:lpstr>'3) PEEC,y '!_Toc417038557</vt:lpstr>
      <vt:lpstr>'4. PEBB,y'!_Toc417038558</vt:lpstr>
      <vt:lpstr>'5. PETR,y'!_Toc417038559</vt:lpstr>
      <vt:lpstr>'3) PEEC,y '!_Toc430728531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Maximo Saenz</dc:creator>
  <cp:lastModifiedBy>Jane Stickdorn</cp:lastModifiedBy>
  <dcterms:created xsi:type="dcterms:W3CDTF">2016-08-11T08:17:02Z</dcterms:created>
  <dcterms:modified xsi:type="dcterms:W3CDTF">2017-05-10T14:03:57Z</dcterms:modified>
</cp:coreProperties>
</file>