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8075" windowHeight="9210" activeTab="0"/>
  </bookViews>
  <sheets>
    <sheet name="List of Installations - Gujarat" sheetId="1" r:id="rId1"/>
    <sheet name="Private Investors in India" sheetId="2" r:id="rId2"/>
  </sheets>
  <definedNames>
    <definedName name="_xlnm._FilterDatabase" localSheetId="0" hidden="1">'List of Installations - Gujarat'!$A$2:$L$299</definedName>
  </definedNames>
  <calcPr fullCalcOnLoad="1"/>
</workbook>
</file>

<file path=xl/sharedStrings.xml><?xml version="1.0" encoding="utf-8"?>
<sst xmlns="http://schemas.openxmlformats.org/spreadsheetml/2006/main" count="1473" uniqueCount="457">
  <si>
    <t xml:space="preserve">This is part of 4 CDM projects in Rajasthan and Maharashtra. 9.6 MW is part of "Generation of electricity from 9.6 MW capacity wind mills by Sun-n-Sand Hotels Pvt. Ltd. at Bhambarwadi, Maharashtra", 2 MW is part of "Generation of electricity from 4 MW capacity wind mills by Sun-n-Sand Hotel group at Supa, Maharashtra" (the rest 2 MW of this project belong to their sister concerns) and 1.2 MW is part of  "Generation of electricity from 1.2 MW capacity wind mills by Sun-n-Sand Hotels Pvt. Ltd at Satara, Maharashtra" and 6.25 MW is part of "Generation of electricity from 6.25 MW capacity wind mills by Sun-n-Sand Hotels Pvt. Ltd at Soda Mada, Rajasthan". This totals to 9.6 + 2 + 1.2 + 6.25 = 19.05 MW </t>
  </si>
  <si>
    <t>Wind power directory gives this capacity as 19.04MW in Karnataka</t>
  </si>
  <si>
    <t>Wind power directory gives this capacity as 17MW in AP, TN and Maharashtra</t>
  </si>
  <si>
    <t>Wind power directory gives this capacity as 18.15 MW in Maharashtra</t>
  </si>
  <si>
    <t>Karnataka - http://cdm.unfccc.int/UserManagement/FileStorage/1V5DW5ZJNU9BGYUL8N04SIF0NERRP4 , http://kredl.kar.nic.in/commisioned.xls</t>
  </si>
  <si>
    <t>In the KREDL list the machines of VSL Mining commissioned on and before march 2007 total to 17.5 MW</t>
  </si>
  <si>
    <t>Wind power directory mention installed capacity of 7.85 MW, further to this  4 more 1.25 MW machines and 4 x 1.5 MW machines were installed  this can be referred in the mahaurja excel sheet under suzlon. This totals 7.85 + 5 + 6  = 18.85 MW</t>
  </si>
  <si>
    <t>Wind power directory gives this capacity as 17.35 MW in tamil nadu</t>
  </si>
  <si>
    <t>Wind power directory gives this capacity as 16.25 MW in tamil nadu</t>
  </si>
  <si>
    <t>Wind power directory gives this capacity as 16.2 MW in tamil nadu</t>
  </si>
  <si>
    <t>website gives a total capacity of 18.33 in Maharashtra</t>
  </si>
  <si>
    <t>Website shows the location of their wind farms as Karnataka and TN</t>
  </si>
  <si>
    <t>Wind power directory gives this capacity as 15.7 MW in tamil nadu</t>
  </si>
  <si>
    <t>4 x 1.65 MW and 2 x 0.75 MW is part of 38.75 MW CDM project and 6 x 1.25 MW is part of 16.45 MW CDM project. Both links provided. Total is 6.6 + 1.5 + 7.5 = 15.6 MW</t>
  </si>
  <si>
    <t>Wind power directory gives this capacity as 15.58 MW in MP and Karnataka</t>
  </si>
  <si>
    <t>Madhya Pradesh and Karnataka</t>
  </si>
  <si>
    <t>The PDD is for 22.25 including WEGs commissioned after march 2007</t>
  </si>
  <si>
    <t>The PDD is for 14.4 MW enercon turbines further to this MRF have 4 x 0.225 NEPC turbines also in TN This totals to 14.4 + 0.9 = 15.3 MW. The details of NEPC turbines is given in wind power directory</t>
  </si>
  <si>
    <t>The website mentions this capacity of 16.525 MW</t>
  </si>
  <si>
    <t>Maharashtra 75 MW- http://cdm.unfccc.int/Projects/DB/DNV-CUK1178530835.69/view</t>
  </si>
  <si>
    <t>Maharashtra 65.2 MW - http://cdm.unfccc.int/Projects/DB/BVQI1135775559.33/view and http://cdm.unfccc.int/Projects/DB/BVQI1135690844.37/view</t>
  </si>
  <si>
    <t>Maharashtra 11.25 MW- http://cdm.unfccc.int/Projects/Validation/DB/HT56HSU35JRCPA72BI950VBY8REB0U/view.html; Maharashtra 50.4MW-http://cdm.unfccc.int/Projects/Validation/DB/EW3Z4AISTNLX8HM6DHB55JQMG22UA7/view.html</t>
  </si>
  <si>
    <t>Rajasthan 7.5 MW- http://cdm.unfccc.int/Projects/DB/BVQI1156146345.29/view; Maharashtra 9.9 MW - http://cdm.unfccc.int/Projects/Validation/DB/LFTIDSON660NHIT5389DOU44QT1ZI2/view.html; Tamil Nadu 6MW - http://cdm.unfccc.int/Projects/Validation/DB/C1QZHJ7KFG7HWISQM8MHLAPJKYIKXP/view.html; Maharashtra 20.8 - http://cdm.unfccc.int/Projects/Validation/DB/NEY6LY0N53NMIHHCTEZ3QHNHVV4RWV/view.html</t>
  </si>
  <si>
    <t>Karnataka &amp; Tamil Nadu - http://www.nuziveeduseeds.co.in/wind.html; Karnataka 27.65 MW - http://cdm.unfccc.int/Projects/DB/DNV-CUK1173772302.89/view and http://kredl.kar.nic.in/commisioned.xls</t>
  </si>
  <si>
    <t xml:space="preserve">Karnataka 42.5 MW - http://cdm.unfccc.int/Projects/Validation/DB/5M0UJB3T8IVQ6OW8VMYEPCZ8WQBBGM/view.html </t>
  </si>
  <si>
    <t xml:space="preserve">Karnataka 38.75 MW- http://cdm.unfccc.int/Projects/DB/DNV-CUK1142448670.58/view and 2.65 MW http://www.sgsqualitynetwork.com/tradeassurance/ccp/projects/434/Revised%20Final%20CDM_4_Kar_PDD.pdf </t>
  </si>
  <si>
    <t>Rajasthan - 1&gt; 14.8 MW - http://cdm.unfccc.int/Projects/Validation/DB/Z4COPZJ6ELRHG0PR1MZZ86OXKTQLNT/view.html; 2&gt;22. 5 MW - http://cdm.unfccc.int/Projects/Validation/DB/HVGN60G0J35FYF3MINL04RRL3UKB0B/view.html; and 3&gt; 15MW - http://cdm.unfccc.int/Projects/Validation/DB/KG5ZE4KPHD24WFWY7DAP2BAK8UPLCN/view.html</t>
  </si>
  <si>
    <t>Rajasthan 25MW - http://cdm.unfccc.int/Projects/Validation/DB/Y8W0UMSG3DAI1VHPT2U3Y4IF9N7S4G/view.html and 2&gt; 10.2 MW - http://cdm.unfccc.int/Projects/Validation/DB/IN362CBUVYRUB6WCOT9PXIT9Y3N342/view.html</t>
  </si>
  <si>
    <t>Karnataka -  15 MW - http://kredl.kar.nic.in/commisioned.xls; Rajasthan - 6.10 MW - www.rerc.gov.in/List_Generatin.xls; and  3.68 MW - http://www.mahaurja.com/PG_WE_Overview.html (List of investors for wind energy power)</t>
  </si>
  <si>
    <t xml:space="preserve">1&gt; 40 MW - http://www.kprmilllimited.com/admin/uploads/KPR%20Mill%20Q1%20FY2009.pdf; 2&gt;The 40 MW includes the installations in Tamil Nadu - 19.8 MWhttp://cdm.unfccc.int/Projects/Validation/DB/KBAXDG75UAPOH4J4P20YB2AIQKM36G/view.html </t>
  </si>
  <si>
    <t xml:space="preserve">Maharashtra 15MW - http://cdm.unfccc.int/Projects/Validation/DB/6BLYO2WUMBJR43922LAW79OC5AWQUQ/view.html </t>
  </si>
  <si>
    <t>Maharashtra - 17.105 MW - http://www.mahaurja.com/Download/Investors_list_of_WE.xls; Maharashtra - http://cdm.unfccc.int/Projects/Validation/DB/1OM1I156HGWWJR2IAQAZ6KZYES51G2/view.html; Tamil Nadu - http://www.windpowerindia.com/statpriv.asp</t>
  </si>
  <si>
    <t>All 75 MW is a CDM project</t>
  </si>
  <si>
    <t>The two CDM projects are 45.2 + 20 = 65.2 MW</t>
  </si>
  <si>
    <t>Tamil Nadu 41.6 MW- http://cdm.unfccc.int/Projects/Validation/DB/AOLO0C51SE7IUL19FP3B27HORLRSK0/view.html; Karnataka 6MW - http://kredl.kar.nic.in/commisioned.xls, http://www.madrascements.com/shareH/ar07.pdf</t>
  </si>
  <si>
    <t>Madras cements annual report of 2006-07 shows that their wind installed capacity rose to 63.79 MW in TN</t>
  </si>
  <si>
    <t>The CDM projects are 50.4 + 11.25 = 61.65 MW including WEGs commissioned after march 2007</t>
  </si>
  <si>
    <t xml:space="preserve">Tamil Nadu - http://www.processregister.com/Wind_Energy/Project/pid10358.htm </t>
  </si>
  <si>
    <t>The weblink substantiates that the project owner has wind farms only in Tamil Nadu</t>
  </si>
  <si>
    <t>The website shows they have 45.85 MW installed capacity in karnataka and TN</t>
  </si>
  <si>
    <t>karnataka and TV</t>
  </si>
  <si>
    <t>The whole 42.5 MW is a CDM project</t>
  </si>
  <si>
    <t>This is 4 CDM projects and the links are provided</t>
  </si>
  <si>
    <t>All the installed capacity are CDM projects</t>
  </si>
  <si>
    <t>http://www.thehindubusinessline.com/2005/03/25/stories/2005032502480200.htm This hindu article shows that they have wind farm in Rajasthan and TN</t>
  </si>
  <si>
    <t>Wind Power directory mentions this capacity of 34.8 MW in TN</t>
  </si>
  <si>
    <t>Rajasthan and TN</t>
  </si>
  <si>
    <t>Wind Power directory mentions this capacity of 33.88 MW in Kar Raj and TN</t>
  </si>
  <si>
    <t>Name of Investor</t>
  </si>
  <si>
    <t>Location</t>
  </si>
  <si>
    <t>District</t>
  </si>
  <si>
    <t>Number of WEGs</t>
  </si>
  <si>
    <t>Rating</t>
  </si>
  <si>
    <t>Total MW</t>
  </si>
  <si>
    <t>Year of commissioning</t>
  </si>
  <si>
    <t>Aarvee Denims &amp; Exports Ltd</t>
  </si>
  <si>
    <t>Lamba</t>
  </si>
  <si>
    <t>ABS Industries</t>
  </si>
  <si>
    <t>Make</t>
  </si>
  <si>
    <t>Suzlon</t>
  </si>
  <si>
    <t>BHEL - Nordex</t>
  </si>
  <si>
    <t>Dhank</t>
  </si>
  <si>
    <t>Rajkot</t>
  </si>
  <si>
    <t>NEPC Micon</t>
  </si>
  <si>
    <t>Ahmed Steelcraft limited</t>
  </si>
  <si>
    <t>Jamnagar</t>
  </si>
  <si>
    <t>Ahmedabad Strips Ltd.</t>
  </si>
  <si>
    <t>Shikarpur</t>
  </si>
  <si>
    <t>Kacchh</t>
  </si>
  <si>
    <t>NEG Micon</t>
  </si>
  <si>
    <t>Kuranga</t>
  </si>
  <si>
    <t>Enercon</t>
  </si>
  <si>
    <t>Ajanta Transistor</t>
  </si>
  <si>
    <t>AMTL windworld</t>
  </si>
  <si>
    <t>Bhogat</t>
  </si>
  <si>
    <t>Ajanta Watch Limited</t>
  </si>
  <si>
    <t>Alembic Limited</t>
  </si>
  <si>
    <t>Sanodar</t>
  </si>
  <si>
    <t>Bhavnagar</t>
  </si>
  <si>
    <t>Alok Trading</t>
  </si>
  <si>
    <t xml:space="preserve">Lamba </t>
  </si>
  <si>
    <t>Ambuja Intermediates Pvt Ltd</t>
  </si>
  <si>
    <t xml:space="preserve">Navadra </t>
  </si>
  <si>
    <t>Amol Decalite Ltd.</t>
  </si>
  <si>
    <t>Anic Steels Limited</t>
  </si>
  <si>
    <t>Anrai Balaji Ltd</t>
  </si>
  <si>
    <t>Antifriction Bearing Company</t>
  </si>
  <si>
    <t>Husumer TTG</t>
  </si>
  <si>
    <t>Apar Ltd</t>
  </si>
  <si>
    <t>Flovel Tacke</t>
  </si>
  <si>
    <t>Alpha Packaging pvt Ltd</t>
  </si>
  <si>
    <t>Vestas RRB</t>
  </si>
  <si>
    <t>Arun Udyog Ltd.</t>
  </si>
  <si>
    <t>REPL Bonus</t>
  </si>
  <si>
    <t>Arunodaya Mills Ltd</t>
  </si>
  <si>
    <t>Elecon</t>
  </si>
  <si>
    <t>Aravind Mills</t>
  </si>
  <si>
    <t>Arvind Mills Ltd</t>
  </si>
  <si>
    <t>Ashok Trasnformers Pvt Ltd.</t>
  </si>
  <si>
    <t>Ashvin vanaspathi India Ltd</t>
  </si>
  <si>
    <t>Pioneer Wincon</t>
  </si>
  <si>
    <t>Asian Tiles Ltd</t>
  </si>
  <si>
    <t>Vanku</t>
  </si>
  <si>
    <t>Surajbari</t>
  </si>
  <si>
    <t>Kachchh</t>
  </si>
  <si>
    <t>Atul Auto Ltd.</t>
  </si>
  <si>
    <t>Austin Engineering Co. Ltd.</t>
  </si>
  <si>
    <t>Banco Aluminium Ltd</t>
  </si>
  <si>
    <t>Banco Products Ltd</t>
  </si>
  <si>
    <t>Mervadar</t>
  </si>
  <si>
    <t>Himalaya</t>
  </si>
  <si>
    <t>Baroda Eletric Meters</t>
  </si>
  <si>
    <t>Pransla</t>
  </si>
  <si>
    <t>Batliboi Ltd</t>
  </si>
  <si>
    <t>Bhagwati Spherocast</t>
  </si>
  <si>
    <t>Kalyanpur</t>
  </si>
  <si>
    <t>Bhavani Industries</t>
  </si>
  <si>
    <t>Bhukanwala Diamond tools</t>
  </si>
  <si>
    <t>Risalka</t>
  </si>
  <si>
    <t xml:space="preserve">Biodeal </t>
  </si>
  <si>
    <t>Biotech Vision care Pvt Ltd.</t>
  </si>
  <si>
    <t>NEPC India</t>
  </si>
  <si>
    <t>BLA Industries Ltd</t>
  </si>
  <si>
    <t>Calibre Chemical Pvt Ltd</t>
  </si>
  <si>
    <t>Capex</t>
  </si>
  <si>
    <t>Cera Sanitaryware Ltd</t>
  </si>
  <si>
    <t>Patelka</t>
  </si>
  <si>
    <t>Champion Jointing Pvt Ltd</t>
  </si>
  <si>
    <t>Chandan steel Ltd</t>
  </si>
  <si>
    <t>Choksi Tube Co.</t>
  </si>
  <si>
    <t>Cibatul Ltd</t>
  </si>
  <si>
    <t>Colour Synth Ind</t>
  </si>
  <si>
    <t>Meravadar</t>
  </si>
  <si>
    <t>Micon (Pearl)</t>
  </si>
  <si>
    <t>Creative Castings Ltd</t>
  </si>
  <si>
    <t>Crown TV</t>
  </si>
  <si>
    <t>DCW Finance Ltd</t>
  </si>
  <si>
    <t>Desai Textiles</t>
  </si>
  <si>
    <t>Dhariwal Industries Ltd</t>
  </si>
  <si>
    <t>Diamines and Metals</t>
  </si>
  <si>
    <t>Diamond Die Chem</t>
  </si>
  <si>
    <t>Satapur</t>
  </si>
  <si>
    <t>Eagle Fibres Pvt Ltd</t>
  </si>
  <si>
    <t>Echjay Ind. Pvt Ltd</t>
  </si>
  <si>
    <t>EIMCO Elecon (I) Ltd.</t>
  </si>
  <si>
    <t>ELECON Engineering</t>
  </si>
  <si>
    <t>Electric Control Gear</t>
  </si>
  <si>
    <t>Ellora Times Ltd.</t>
  </si>
  <si>
    <t>Empilon Fabrics Pvt Ltd</t>
  </si>
  <si>
    <t>EMTICI Engineering Ltd</t>
  </si>
  <si>
    <t>Excel Crop Care Ltd</t>
  </si>
  <si>
    <t>Excel Industries Ltd</t>
  </si>
  <si>
    <t>Fair Deal Supplies Pvt Ltd.</t>
  </si>
  <si>
    <t>Gandhi Special Tubes Ltd.</t>
  </si>
  <si>
    <t>GMM Ltd</t>
  </si>
  <si>
    <t>Gopal Iron Steels Co.</t>
  </si>
  <si>
    <t>Gopy Synthetics</t>
  </si>
  <si>
    <t>GSL India Ltd</t>
  </si>
  <si>
    <t>Gujarat Ambuja Exports Ltd</t>
  </si>
  <si>
    <t>Gujarat Gas Co.</t>
  </si>
  <si>
    <t>Gujarat Guardian Ltd.</t>
  </si>
  <si>
    <t>Bamnasa</t>
  </si>
  <si>
    <t>Gujarat Mitra P Ltd</t>
  </si>
  <si>
    <t>Gujarat NRE Coke Ltd</t>
  </si>
  <si>
    <t>Changdai</t>
  </si>
  <si>
    <t>Gujarat Petrosynthese Ltd</t>
  </si>
  <si>
    <t>Gujarat Telephones</t>
  </si>
  <si>
    <t>Harsha Engineers Ltd</t>
  </si>
  <si>
    <t>Heavy Metals &amp; Tubes Ltd</t>
  </si>
  <si>
    <t>Himalaya Machinary Ltd</t>
  </si>
  <si>
    <t>Hindustan Inks</t>
  </si>
  <si>
    <t>Hipolin Ltd</t>
  </si>
  <si>
    <t>Indian Gum Industries Ltd</t>
  </si>
  <si>
    <t>Indian Petrochemicals Co. Ltd</t>
  </si>
  <si>
    <t>JMP Ecotecnia</t>
  </si>
  <si>
    <t>Indo Nippon Chemicals</t>
  </si>
  <si>
    <t>Indo Pashions Pvt Ltd</t>
  </si>
  <si>
    <t>Innova Cast Pvt Ltd</t>
  </si>
  <si>
    <t>Intas Pharmaceuticals Ltd</t>
  </si>
  <si>
    <t>Intricast Pvt Ltd</t>
  </si>
  <si>
    <t>Jagdish Technocast Pvt Ltd</t>
  </si>
  <si>
    <t>Jalan Ispat Ltd</t>
  </si>
  <si>
    <t>Jalaram Ceramics Ltd-1,2,3 &amp; 4</t>
  </si>
  <si>
    <t>Jayabharat Fabrics Ltd</t>
  </si>
  <si>
    <t>Jayant Agro-Organics Ltd</t>
  </si>
  <si>
    <t>Jaybharat Dyeing &amp; Ptg P Ltd</t>
  </si>
  <si>
    <t>Jivraj Tea Company</t>
  </si>
  <si>
    <t>Jogi Steel</t>
  </si>
  <si>
    <t>Kalpataru Power Transmission</t>
  </si>
  <si>
    <t>Kanishka Prints Pvt Ltd</t>
  </si>
  <si>
    <t>Kanoria Chemicals</t>
  </si>
  <si>
    <t>Kinarivala RJK Industries</t>
  </si>
  <si>
    <t>Komal Atomizer</t>
  </si>
  <si>
    <t>Krishnoics Ltd</t>
  </si>
  <si>
    <t>Lakhani Filaments Pvt Ltd</t>
  </si>
  <si>
    <t>LD Textile &amp; Industries Ltd</t>
  </si>
  <si>
    <t>Leamak Health Care Pvt Ltd</t>
  </si>
  <si>
    <t>Madhusudan Ind Ltd</t>
  </si>
  <si>
    <t>Mahavir Dying &amp; Printing Mills Pvt Ltd</t>
  </si>
  <si>
    <t>Makson Pharmasuiticals Pvt Ltd</t>
  </si>
  <si>
    <t>Maneklal Harilal Mills</t>
  </si>
  <si>
    <t>Manish Packaging Pvt Ltd</t>
  </si>
  <si>
    <t>Mipak Plastick Pvt Ltd</t>
  </si>
  <si>
    <t>Mipco Seamless Rings</t>
  </si>
  <si>
    <t>MITSU Invermediates Ltd</t>
  </si>
  <si>
    <t>Motoral India Ltd</t>
  </si>
  <si>
    <t>MS Synthetics</t>
  </si>
  <si>
    <t>Narmada Valley Hybrid Seeds</t>
  </si>
  <si>
    <t>Navneet Publication</t>
  </si>
  <si>
    <t>Nawaz Silk Mills</t>
  </si>
  <si>
    <t>NEG-Micon (I) P Ltd</t>
  </si>
  <si>
    <t>NEPC Agro Food</t>
  </si>
  <si>
    <t>Nila Infrastructure</t>
  </si>
  <si>
    <t>Niranjan Mills</t>
  </si>
  <si>
    <t>Nirma Ltd</t>
  </si>
  <si>
    <t>Nirmal Tubes</t>
  </si>
  <si>
    <t>Omkar Textiles</t>
  </si>
  <si>
    <t>Pandesara Dyes</t>
  </si>
  <si>
    <t>Patel Brass Works</t>
  </si>
  <si>
    <t>Patodia Textiles</t>
  </si>
  <si>
    <t>PCL Ltd</t>
  </si>
  <si>
    <t>Pearl Energy &amp; Infrastr</t>
  </si>
  <si>
    <t>Peass Industrial Engrs</t>
  </si>
  <si>
    <t>Pedelite Industries</t>
  </si>
  <si>
    <t>Power Build Ltd</t>
  </si>
  <si>
    <t>Prabhat Elastomers P Ltd</t>
  </si>
  <si>
    <t>Prashant Industries Ltd</t>
  </si>
  <si>
    <t>Raajratna Metal Industries Ltd</t>
  </si>
  <si>
    <t>Rachana Art Prints Pvt Ltd</t>
  </si>
  <si>
    <t>Radhe Enterprises</t>
  </si>
  <si>
    <t>Raghuveer Synthetics</t>
  </si>
  <si>
    <t>Rainbow Papers</t>
  </si>
  <si>
    <t>Rajahans Foods</t>
  </si>
  <si>
    <t>Rajahans Metals Ltd</t>
  </si>
  <si>
    <t>Rajhans Metals Pvt Ltd</t>
  </si>
  <si>
    <t>Rajlaxmi Prints Pvt Ltd</t>
  </si>
  <si>
    <t>Rajshanti Metals Pvt Ltd</t>
  </si>
  <si>
    <t>Ramco Industries Ltd</t>
  </si>
  <si>
    <t>Ratnamani Metals &amp; Tubes Ltd</t>
  </si>
  <si>
    <t>Ratnamani Techno Casts Ltd</t>
  </si>
  <si>
    <t>Ratnesh Metal Industries Pvt Ltd</t>
  </si>
  <si>
    <t>Ravikiran Ceramics Pvt Ltd</t>
  </si>
  <si>
    <t>Real Strips Limited</t>
  </si>
  <si>
    <t>Reeva Textiles</t>
  </si>
  <si>
    <t>Reliable Dyechem</t>
  </si>
  <si>
    <t>Rohit Pulp &amp; Papers</t>
  </si>
  <si>
    <t>Rolcon Engineering</t>
  </si>
  <si>
    <t>Rolex Rings Pvt Ltd</t>
  </si>
  <si>
    <t>Rubamin Ltd</t>
  </si>
  <si>
    <t>Sabermati Papers Ltd</t>
  </si>
  <si>
    <t>SAG Wind Power</t>
  </si>
  <si>
    <t>Sagar Springs</t>
  </si>
  <si>
    <t>Samay Electronics Pvt Ltd</t>
  </si>
  <si>
    <t>Saurashtra Fuels Pvt Ltd</t>
  </si>
  <si>
    <t>Senor Metals Pvt Ltd</t>
  </si>
  <si>
    <t>Shahlon Industries Pvt Ltd</t>
  </si>
  <si>
    <t>Shamco Plastics</t>
  </si>
  <si>
    <t>Shilp Gravures Ltd</t>
  </si>
  <si>
    <t>Shree Extrusions</t>
  </si>
  <si>
    <t>Shree Sai Calnates India (P) Ltd</t>
  </si>
  <si>
    <t>Shreeji Prints Pvt Ltd</t>
  </si>
  <si>
    <t>Sodium Metal Ltd</t>
  </si>
  <si>
    <t>Sterling Enterprises Ltd</t>
  </si>
  <si>
    <t>Suraj Stainless Ltd</t>
  </si>
  <si>
    <t>Surbhi Industries Ltd</t>
  </si>
  <si>
    <t>Suzlon Fibres Ltd</t>
  </si>
  <si>
    <t>Syntex Industries</t>
  </si>
  <si>
    <t>Synthetics &amp; Polymer Industries</t>
  </si>
  <si>
    <t>TA Textiles Pvt Ltd</t>
  </si>
  <si>
    <t>The Sandesh Ltd</t>
  </si>
  <si>
    <t>Transmetal Ltd</t>
  </si>
  <si>
    <t>Trumac Engineering Co</t>
  </si>
  <si>
    <t>Umedica Laboratories Pvt Ltd</t>
  </si>
  <si>
    <t>Unique Tags Pvt Ltd</t>
  </si>
  <si>
    <t>Urja Enterprises</t>
  </si>
  <si>
    <t>Vadilal Ind Ltd</t>
  </si>
  <si>
    <t>Valecha Engg Bros</t>
  </si>
  <si>
    <t>Vapi Care Pharma Pvt Ltd</t>
  </si>
  <si>
    <t>Vijayajothi Ceats Ltd</t>
  </si>
  <si>
    <t>Vimal Oil &amp; Foods</t>
  </si>
  <si>
    <t>Vinay Paintings</t>
  </si>
  <si>
    <t>Vipan Industries</t>
  </si>
  <si>
    <t>Vishal Malliables</t>
  </si>
  <si>
    <t>Vishaldeep Spinning Mills</t>
  </si>
  <si>
    <t>VVN Mfg &amp; Invest</t>
  </si>
  <si>
    <t>Zandu Pharmacutical Works</t>
  </si>
  <si>
    <t>Conart Engineers Ltd.</t>
  </si>
  <si>
    <t>S.No.</t>
  </si>
  <si>
    <t xml:space="preserve">http://cdm.unfccc.int/Projects/Validation/DB/2WHFROEPK85ARNQ1TVKJV4WC8ATMAB/view.html </t>
  </si>
  <si>
    <t>Part of 26.25 MW wind electricity generation project of Gujarat NRE Coke Limited at Jamnagar and Kachchh</t>
  </si>
  <si>
    <t xml:space="preserve">http://cdm.unfccc.int/Projects/Validation/DB/OW17ZTWQUDGVXQGEO59WCBOC9C6LIR/view.html </t>
  </si>
  <si>
    <t>Part of 22.3 MW Bundled grid connected Wind Power based electricity generation project in Gujarat</t>
  </si>
  <si>
    <t>Project implemented before January 1st 2000. Not eligible for CDM.</t>
  </si>
  <si>
    <t>Part of 13.7 MW Bundled Grid-connected wind electricity generation in Jamnagar &amp; Kachchh, Gujarat</t>
  </si>
  <si>
    <t>Part of 22.3 MW Bundled grid connected Wind Power based electricity generation project in Gujarat.</t>
  </si>
  <si>
    <t>Usage</t>
  </si>
  <si>
    <t>Captive</t>
  </si>
  <si>
    <t>Balaji Wafers Ltd.</t>
  </si>
  <si>
    <t>Part of 8.75 MW Wind Power Project in Gujarat</t>
  </si>
  <si>
    <t xml:space="preserve">Part of 6.95 MW grid connected wind electricity generation project by Gujarat Ambuja Exports </t>
  </si>
  <si>
    <t>Sale to Grid</t>
  </si>
  <si>
    <r>
      <t>List of Private Windfarm Owners inIndia</t>
    </r>
    <r>
      <rPr>
        <b/>
        <sz val="10"/>
        <color indexed="8"/>
        <rFont val="Arial"/>
        <family val="2"/>
      </rPr>
      <t xml:space="preserve"> </t>
    </r>
  </si>
  <si>
    <r>
      <t>(As on 31.03.2007</t>
    </r>
    <r>
      <rPr>
        <sz val="11"/>
        <color indexed="9"/>
        <rFont val="Arial"/>
        <family val="2"/>
      </rPr>
      <t>)</t>
    </r>
  </si>
  <si>
    <t>Name of Owner</t>
  </si>
  <si>
    <t>MSPL Limited</t>
  </si>
  <si>
    <t>Essel Mining &amp; Industries Ltd.</t>
  </si>
  <si>
    <t>Bajaj Auto Ltd</t>
  </si>
  <si>
    <t>Madras Cement Ltd.</t>
  </si>
  <si>
    <t>Tata Power Company Ltd.</t>
  </si>
  <si>
    <t>Mohan Breweries &amp; Distilleries</t>
  </si>
  <si>
    <t>REI Agro Limited</t>
  </si>
  <si>
    <t>Nuziveedu Seeds Ltd</t>
  </si>
  <si>
    <t>Vijayanand Roadlines Ltd</t>
  </si>
  <si>
    <t>Ramgad Minerals &amp; Mining Pvt. Ltd.</t>
  </si>
  <si>
    <t>Vishal Export Overseas Ltd</t>
  </si>
  <si>
    <t>Hindustan Zinc Limited</t>
  </si>
  <si>
    <t>Rajasthan State Mines &amp; Minerals Ltd.</t>
  </si>
  <si>
    <t>Rajasthan Ren. Energy Corp. Ltd.</t>
  </si>
  <si>
    <t>Soundararaja Mills Ltd.</t>
  </si>
  <si>
    <t>Godavat Pan Masala</t>
  </si>
  <si>
    <t xml:space="preserve">KPR Mill Pvt. Ltd. </t>
  </si>
  <si>
    <t>Patnaik Minerals Pvt Ltd</t>
  </si>
  <si>
    <t>Tata Finance Ltd</t>
  </si>
  <si>
    <t>Ashok Leyland Fin. Ltd</t>
  </si>
  <si>
    <t>Tamilnadu Newsprint &amp; Paper Ltd</t>
  </si>
  <si>
    <t xml:space="preserve">Lakshmi Machine Works </t>
  </si>
  <si>
    <t>Sapthagiri Distilleries</t>
  </si>
  <si>
    <t>Shanmugavel Group</t>
  </si>
  <si>
    <t>Best &amp; Co.</t>
  </si>
  <si>
    <t>Grace Infrastructure (P) Ltd.</t>
  </si>
  <si>
    <t>Shraddha Construn. &amp; Power Gen. P.Ltd.</t>
  </si>
  <si>
    <t xml:space="preserve">SREI </t>
  </si>
  <si>
    <t>Power Finance Corp.</t>
  </si>
  <si>
    <t>Savita Chemicals Ltd</t>
  </si>
  <si>
    <t>Gujarat fluorochemicals Limited</t>
  </si>
  <si>
    <t>Premier Fine Yarns Pvt. Ltd.</t>
  </si>
  <si>
    <t>Ghodawat Industries (India) Pvt Ltd</t>
  </si>
  <si>
    <t>CEPCO Industries Pvt. Ltd.</t>
  </si>
  <si>
    <t>GI Windfarms Ltd.</t>
  </si>
  <si>
    <t>Nishkalp Investment &amp; Trading</t>
  </si>
  <si>
    <t>TCS Textiles Ltd.</t>
  </si>
  <si>
    <t>RCI Power Ltd</t>
  </si>
  <si>
    <t>Sun N Sand Hotel Pvt. Ltd.</t>
  </si>
  <si>
    <t>Jindal Alluminiam Ltd</t>
  </si>
  <si>
    <t>Weizmann Ltd</t>
  </si>
  <si>
    <t>DJ Malpani</t>
  </si>
  <si>
    <t>Ratnamani Metals &amp; Tubes Ltd.</t>
  </si>
  <si>
    <t>VSL Mining Company (P) Ltd</t>
  </si>
  <si>
    <t>Chettinad Cement Corp.</t>
  </si>
  <si>
    <t>Gangadhar Narsighdas Agrawal</t>
  </si>
  <si>
    <t>Dalmia Cements (B) Ltd.</t>
  </si>
  <si>
    <t>Jaiprakash Associates Limited</t>
  </si>
  <si>
    <t>Rasi Seeds (P) Ltd.</t>
  </si>
  <si>
    <t>Bannari Amman Spinning Mills Ltd.</t>
  </si>
  <si>
    <t>Bharat Forge Ltd</t>
  </si>
  <si>
    <t>Indo Wind Energy Ltd</t>
  </si>
  <si>
    <t>Jayajyoti &amp; Co. Ltd</t>
  </si>
  <si>
    <t>Arvind A Traders</t>
  </si>
  <si>
    <t>Goetze (I) Finance Services Ltd</t>
  </si>
  <si>
    <t>Loyal Textile Mills Ltd</t>
  </si>
  <si>
    <t>Indian Petrochemicals  Co. Ltd</t>
  </si>
  <si>
    <t>MRF Ltd</t>
  </si>
  <si>
    <t>(Aggregate 15 MW and Above – Other Than WEG Manufacturers)</t>
  </si>
  <si>
    <t>Karnataka</t>
  </si>
  <si>
    <t>Maharashtra</t>
  </si>
  <si>
    <t>Tamil Nadu</t>
  </si>
  <si>
    <t>Rajasthan &amp; Maharashtra</t>
  </si>
  <si>
    <t>Gujarat</t>
  </si>
  <si>
    <t xml:space="preserve">Rajasthan  </t>
  </si>
  <si>
    <t>Maharashtra, Gujarat</t>
  </si>
  <si>
    <t>Karnataka, Tamil Nadu</t>
  </si>
  <si>
    <t>Andhra Pradesh</t>
  </si>
  <si>
    <t>Maharashtra, Gujarat (8.75MW)</t>
  </si>
  <si>
    <t>Karnataka, Gujarat</t>
  </si>
  <si>
    <t>The Gujarat project of Jaiprakash Associates Limited is a small scale project of capacity 8.75 MW. The installations are covered under the proposed CDM project - 49 MW wind power project in Western india</t>
  </si>
  <si>
    <t>Rajasthan</t>
  </si>
  <si>
    <t>Sl.No.</t>
  </si>
  <si>
    <t>Total (MW)</t>
  </si>
  <si>
    <t>State</t>
  </si>
  <si>
    <t>Part of 13.25 MW Wind Power Generation by RMTL, in Kutch, Gujarat.</t>
  </si>
  <si>
    <t xml:space="preserve">The installations in Gujarat at the time of the start of the proposed HZL project activity were small scale and some of which implemented pre January 2000 in a different regulatory regime. </t>
  </si>
  <si>
    <t>The project size of Ghodawat Industries (India) Pvt. Ltd. In Gujarat is less than 15 MW and hence cannot be compared to the HZL project activity. At the time of start of proposed project activity in January 2007, onbly 1.6 MW was commissioned by Ghodawat Industries (India) Limited. (Enercon commisioned list is attached as enclosure)</t>
  </si>
  <si>
    <t xml:space="preserve">The project has been implemented in March 2007 and was not under operation at the start of the HZL project activity. Furthermore, the Annual Reports of the company for the year 2006-07 and 2007-08 specifically bear a mention of availing CDM benefits for its renewable energy projects. 
http://www.srei.com/srei_pdf/sreiannual/2006-07.pdf
http://www.srei.com/srei_pdf/sreiannual/2007-08.pdf </t>
  </si>
  <si>
    <t>The project activity has been implemented in phases. The first phase of around 5 MW has been included under two bundled CDM project activities - 1.  22.3 MW Bundled grid connected Wind Power based electricity generation project in Gujarat and 2. 13.7 MW Bundled Grid-connected wind electricity generation in Jamnagar &amp; Kachchh, Gujarat. Post these bundled projects the second phase consisting of 13.25 MW has been proposed as a seperate CDM project activity implemented post January 2007 - 13.25 MW Wind Power Generation by RMTL, in Kutch, Gujarat. There is one single machine of 0.75 MW which is not included under CDM, but that machine has been implemented in a different timeframe and is treated as a different project whose capapcity is less than 15 MW and hence cannot be comparable to the proposed project.</t>
  </si>
  <si>
    <t>Proposed Project Activity</t>
  </si>
  <si>
    <t xml:space="preserve">a. The project is different from the proposed wind power project by HZL since it is a captive installation utilizing the generated output from its project for self utilization at its industry premises. 
b. Further the Project activity is also considering carbon finance and has already received carbon benefits through the Voluntary VER route. 
http://www.carbonneutral.com/cnregistry/uploaded/Jamnagar%20Wind%20Power%20Projects%20PDDs.pdf 
c. Furthermore, the project activity has already applied for CDM benefits.
Due to above reasons, the project is different and cannot be compared to the proposed HZL project activity
</t>
  </si>
  <si>
    <t xml:space="preserve">The project is a captive project and hence has been excluded due to reasons stated above. Additionally the project was commissioned phase-wise in March 1997, the regulatory environment then prevailing and the policies pursued were different from those existing at the time of the start of proposed project activity by HZL. Thus this project cannot be compared to the proposed HZL project activity.
</t>
  </si>
  <si>
    <t xml:space="preserve">Gujarat Project implmented Mar-07, it is a small scale installation and is under CDM as part of the bundled project activity - "30 MW wind power project at Surajbari, Gujarat in India" - http://cdm.unfccc.int/Projects/Validation/DB/L59OGCJY0XLZUC0W8MMB84A2T4NKNX/view.html </t>
  </si>
  <si>
    <t>Rajasthan - http://cdm.unfccc.int/UserManagement/FileStorage/6GHLOZR91U76CLQZN4HPK6RWRSUN5O and http://cdm.unfccc.int/UserManagement/FileStorage/7KIF6E0R55YEPEH7ANN715FEMB0WYK</t>
  </si>
  <si>
    <t>Tamil Nadu - Part of projects 1&gt;http://cdm.unfccc.int/Projects/Validation/DB/LO3RUNJBAVPC94GWP0N3IPQZM866Y0/view.html and 2&gt;http://cdm.unfccc.int/Projects/Validation/DB/1VD4I971NMFAB70C0LGFR01GV4RI4H/view.html</t>
  </si>
  <si>
    <t>Karnataka, Rajasthan, Maharashtra</t>
  </si>
  <si>
    <t>The project size in Gujarat is 14.55 MW which is lesser than the capacity under consideration (15 MW). Fruther this size is composed of small bundled installations implemented in a different time frame as is clear from the sheet List of installations.</t>
  </si>
  <si>
    <t>Gujarat, Tamil Nadu, Maharshtra</t>
  </si>
  <si>
    <t>Gujarat, Maharashtra</t>
  </si>
  <si>
    <t xml:space="preserve">Project activity implemented in phases - 15.2 MW In March 2007 and 15.2 MW in June 2007, further the project is under CDM - http://cdm.unfccc.int/Projects/Validation/DB/GQ56N39MLSZ9QDRL6RUF5YJSFDPD1U/view.html </t>
  </si>
  <si>
    <t>* Please note that out of the above list of investors, the capacity implemented by them in Gujarat is being considered for common practice analysis</t>
  </si>
  <si>
    <t>Maharashtra - http://cdm.unfccc.int/Projects/Validation/DB/FCA2YR3O40994UEYCVUN9159OW0IVA/view.html</t>
  </si>
  <si>
    <t xml:space="preserve">Project activity has been submitted for CDM under the projects - 1. 22.3 MW Bundled grid connected Wind Power based electricity generation project in Gujarat and 2. 26.25 MW wind electricity generation project of Gujarat NRE Coke Limited at Jamnagar and Kachchh http://cdm.unfccc.int/Projects/Validation/DB/2WHFROEPK85ARNQ1TVKJV4WC8ATMAB/view.html </t>
  </si>
  <si>
    <t>Tamil Nadu - http://cdm.unfccc.int/UserManagement/FileStorage/7LXZLFECVXR5YBOJ5TH8J6XNHIPOCN</t>
  </si>
  <si>
    <t>Tamil Nadu - http://cdm.unfccc.int/UserManagement/FileStorage/AE2042RXII12SBXNF29XDKVT2BCEWG</t>
  </si>
  <si>
    <t xml:space="preserve">Tamil Nadu - http://cdm.unfccc.int/Projects/Validation/DB/FFZD3FVFDVCBV7VFLEO18LOFADFR7Z/view.html </t>
  </si>
  <si>
    <t>Karnataka, Maharashtra</t>
  </si>
  <si>
    <t>TamilNadu, Maharshtra</t>
  </si>
  <si>
    <t>Karnataka - http://cdm.unfccc.int/UserManagement/FileStorage/DNHI9DQ9PA4L1A9J9XHHJ1OUK8IWRP; Maharahstra - http://www.windpowerindia.com/statpriv.asp and www.mahaurja.com/WindComm.xls</t>
  </si>
  <si>
    <t>Maharashtra - http://cdm.unfccc.int/Projects/Validation/DB/QRRSZJM73N47W1JXJTC60X1ZN151C8/view.html and www.mahaurja.com/WindComm.xls</t>
  </si>
  <si>
    <t>Location Weblinks</t>
  </si>
  <si>
    <t>Remarks</t>
  </si>
  <si>
    <t xml:space="preserve">Tamil Nadu - http://cdmindia.nic.in/cdmindia/projects/PCN_141_06.pdf </t>
  </si>
  <si>
    <t xml:space="preserve">Andhra Pradesh - http://www.retscreen.net/download.php/ang/33/3/WIND04-C.pdf </t>
  </si>
  <si>
    <t>Karnataka -  www.kredl.kar.nic.in/Docs/Wind-Commissioned%20list%20as%20on%20date.xls;</t>
  </si>
  <si>
    <t>Karnataka, Andhra Pradesh, Gujarat</t>
  </si>
  <si>
    <t>Maharashtra, Rajasthan</t>
  </si>
  <si>
    <t>Maharashtra - 1&gt;http://cdm.unfccc.int/Projects/Validation/DB/M9EWHICU06HP68ZUSIG4PT7YP01TIX/view.html; 2&gt;http://cdm.unfccc.int/Projects/Validation/DB/OXQQIWVKR8MAGWHPQJQ2S1ADGU210E/view.html; and 3&gt;http://cdm.unfccc.int/Projects/Validation/DB/V8DO1PG4DJUVTWMQR4JNC1C3I85YB9/view.html; Rajsthan - http://cdm.unfccc.int/Projects/Validation/DB/DGYX3JDCR7BJGR21EH8OZ6EL90K7JY/view.html</t>
  </si>
  <si>
    <t xml:space="preserve">Karnataka - http://cdm.unfccc.int/Projects/Validation/DB/079ENZ7D9SFOD29K9R2ET0772J15U5/view.html </t>
  </si>
  <si>
    <t>Andhra Pradesh - http://www.windpowerindia.com/statpriv.asp</t>
  </si>
  <si>
    <t>Maharashtra - 1&gt;http://cdm.unfccc.int/Projects/Validation/DB/1OM1I156HGWWJR2IAQAZ6KZYES51G2/view.html; 2&gt;http://cdm.unfccc.int/UserManagement/FileStorage/O8K9ERKXNBAPEA0YIXMNURNPEZ6J66; and 3&gt;www.mahaurja.com/WindComm.xls</t>
  </si>
  <si>
    <t>Tamil Nadu - http://www.windpowerindia.com/statpriv.asp</t>
  </si>
  <si>
    <t>Maharashtra - http://www.mahaurja.com/Download/Investors_list_of_WE.xls</t>
  </si>
  <si>
    <t>Rajasthan - Indian Wind Power directory 2006</t>
  </si>
  <si>
    <t>Maharashtra - http://www.mahaurja.com/Download/Investors_list_of_WE.xls; Tamil Nadu - Indian Wind Power Directory</t>
  </si>
  <si>
    <t>Maharashtra - http://cdm.unfccc.int/UserManagement/FileStorage/VR9BGLXMKOPJN0U72IYCE4ZWQ5A36H</t>
  </si>
  <si>
    <t>Tamil Nadu - http://www.bannari.com/power.html, http://www.dnv.com/focus/climate_change/upload/version%202%20-%20pdd%20%20sept%2005.pdf</t>
  </si>
  <si>
    <t>Maharashtra - http://www.bfutilities.com/InsidePage/Technology.htm, http://www.dnv.com/focus/climate_change/Upload/BF_PDD_%20ver%201.0.pdf</t>
  </si>
  <si>
    <t xml:space="preserve">Karnataka, Tamil Nadu - http://www.indowind.com/index_aboutus_projectlocationsall.html, http://cdm.unfccc.int/UserManagement/FileStorage/2MPHUG6I9HPP0WE1T23IP3Z1YSBE1T, </t>
  </si>
  <si>
    <t>Tamil Nadu - http://cdm.unfccc.int/UserManagement/FileStorage/XGCBWXVO0BCUYOG0R3OGBXZGSW9HJ8, http://www.tuvdotcom.com/pi/web/PinDownload.xml?strUrlId=3&amp;strUserId=&amp;TUVdotCOMID=9105043814&amp;strType=UserManualDownload&amp;strDocumentID=19694&amp;strTypeID=8&amp;menuOption=process&amp;isManualNeeded=true&amp;isPictureNeeded=false&amp;isRatingNeeded=false&amp;isSecureNeeded=false&amp;isIDNeeded=false&amp;isTypeNeeded=true&amp;isHolderNeeded=true</t>
  </si>
  <si>
    <t>Madhya Pradesh - http://www.windpowerindia.com/statpriv.asp</t>
  </si>
  <si>
    <t>Tamil Nadu - http://cdm.unfccc.int/UserManagement/FileStorage/TPAONMX73CHPZ69AQ5CSP9BI1UKU99</t>
  </si>
  <si>
    <t>Tamil Nadu - http://www.sgsqualitynetwork.com/tradeassurance/ccp/projects/272/MRF%20PDD.pdf</t>
  </si>
  <si>
    <t>Andhra Pradesh, Tamil Nadu, Maharashtra</t>
  </si>
  <si>
    <t>Tamil Nadu, Karnataka</t>
  </si>
  <si>
    <t>The Mahaurja sheet shows  21.95 MW capacity and the WPD shows the rest 7.5 MW totalling to 29.45 MW in TN and Mah</t>
  </si>
  <si>
    <t>Tamil Nadu - http://cdm.unfccc.int/Projects/Validation/DB/37X42BG16GG63VK5L84D6WZ0UM8YGG/view.html, Indian Wind Power Directory</t>
  </si>
  <si>
    <t>The PDD is for 6.75 MW, Proof for 28 MW is Indian Wind power Directory</t>
  </si>
  <si>
    <t>Tamil Nadu - http://cdm.unfccc.int/Projects/Validation/DB/QIJV59ENWGKVMRV8VFVC7SDNJTCHM6/view.html, Indian Wind power directory</t>
  </si>
  <si>
    <t>The PDD is for 27.95 capacity and includes project commissioned after 31st March 2007 as well</t>
  </si>
  <si>
    <t>Karnataka - http://kredl.kar.nic.in/commisioned.xls</t>
  </si>
  <si>
    <t xml:space="preserve">Wind power directory shows the installed capacity of 25.5 MW </t>
  </si>
  <si>
    <t>The PDD is for 31 MW including turbines commissioned after 31 march 2007, Wind power directory shows 25 MW capacity</t>
  </si>
  <si>
    <t>Karnataka - http://cdm.unfccc.int/UserManagement/FileStorage/9ALTBMOH43CJHL8N0DBBUHJSVQ1DLZ.html ; Maharshtra - http://cdm.unfccc.int/Projects/Validation/DB/8A07E1ILQFSU987VE25G42BUJCJ90K/view.html, http://cdm.unfccc.int/UserManagement/FileStorage/KB4U21VQGNDI45MU0I2I7T5NZM03AJ</t>
  </si>
  <si>
    <t>This included 0.6 MW installation in karnataka which is part of the PDD 4.8 MW PDD of shraddha group in karnataka (the rest of the WEGs under this PDD are of Shraddha constructions engineers and contractors and not SCPGL) , a 21.25 MW installation in maharashtra which is also CDM project, And a 3.15 MW installation in maharashtra which is part of the 55.555 MW wind project in Maharashtra, all three links given</t>
  </si>
  <si>
    <t>This 24 MW installation is given in Indian wind power directory.</t>
  </si>
  <si>
    <t>This can be corroborated b y three sources Indian wind power directory gives 17.9 MW installed capacity til march 2006, after this and before 2007,  2 more 1.25 MW suzlon turbines were commissioned (refer mahaurja excel which shows 4 x 1.25 MW wheras WPD shows only 2x1.25) and 2 * 1.65 vestas turbines were commissioned (refer mahaurja excel vestas sheet shows 2 x 1.65 were commissioned before march 2007) This makes total capacity 17.9 + 2.5 + 3.3 = 29.7.</t>
  </si>
  <si>
    <t>Mahaurja site excel sheet shows 23.1 MW capacity</t>
  </si>
  <si>
    <t>The link is for 29.7 MW including wind mills commissioned after march 2006</t>
  </si>
  <si>
    <t>Karnataka, MP and Rajasthan</t>
  </si>
  <si>
    <t>This is part of 2 CDM projects in karnataka, one CDM project in rajasthan and one non CDM wind farm in MP.  1.2 MW is part of 33 MW Karnataka bundle, 8.4 MW is part of 16.8 Karnataka bundle and 12 MW rajasthan is part of 2004 policy rajasthan bundle. Apart from this CEPCO has a 3.375 MW wind farm in MP. Total is 1.2 + 8.4 + 12 + 3.375 = 25.975 MW this is more because some wind mills were commissioned after march 2007</t>
  </si>
  <si>
    <t>Karnataka - http://cdm.unfccc.int/UserManagement/FileStorage/9UZAIUVWY1UPORDM010UCQ7MD2DDVS , http://cdm.unfccc.int/UserManagement/FileStorage/QB4LN5D6YY0EZ9MDEUUCSB99HHER7R ,  Rajasthan - http://www.sgsqualitynetwork.com/tradeassurance/ccp/projects/166/PDD-Bundled%20wind%20energy%20power%20projects%20(2004%20policy)%20in%20Rajasthan.pdf , MP - http://www.windpowerindia.com/statpriv.asp</t>
  </si>
  <si>
    <t>In this excel under the enercon sheet the total commissioned capacity is 21 MW</t>
  </si>
  <si>
    <t>In this excel under the suzlon sheet the total commissioned capacity is 20.95 MW</t>
  </si>
  <si>
    <t xml:space="preserve">The link gives the total capacity as 20 MW </t>
  </si>
  <si>
    <t>Tamil Nadu - http://cdm.unfccc.int/UserManagement/FileStorage/AE2042RXII12SBXNF29XDKVT2BCEWG , http://cdm.unfccc.int/UserManagement/FileStorage/F6UP274DD1DCT3XJTKRJCJZDZNPZY7</t>
  </si>
  <si>
    <t>This is part of 2 CDM projects . In TASMA CDM project 4 x 1.25 and  7 x 0.5 MW is covered and another 5 x 1.25 + 4 x 1.5 Is covered under the 19.8 MW CDM project. Both links given. Total capacity is 5 + 3.5 + 6.25 + 6 = 20.75 MW</t>
  </si>
  <si>
    <t>The website mentions that they have wind mills of 40 MW in TN. Further 19.8 MW is under CDM.</t>
  </si>
  <si>
    <t>The PDD is for 56.25 which included Ashok Leyland fin Ltd and its sister concerns, proof for 29.175 MW for ALFL is in Indian Wind Power directory</t>
  </si>
  <si>
    <t>The KREDL list shows that the windfarm is in Karnataka.</t>
  </si>
  <si>
    <t xml:space="preserve">Wind power directory mentions 113.15 MW capacity which does not include installations in Gujarat, Gujarat Project is under CDM as part of the bundled project activity - "30 MW wind power project at Surajbari, Gujarat in India" - http://cdm.unfccc.int/Projects/Validation/DB/L59OGCJY0XLZUC0W8MMB84A2T4NKNX/view.html  </t>
  </si>
  <si>
    <t>Karnataka - http://cdm.unfccc.int/Projects/DB/DNV-CUK1142448670.58/view  and http://kredl.kar.nic.in/commisioned.xls and the following website further substantiates that their installed capacity is in Gujarat and Karnataka http://www.ifc.org/ifcext/spiwebsite1.nsf/1ca07340e47a35cd85256efb00700cee/E34D31FC6C1789B285257290007C5E93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</si>
</sst>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
    <numFmt numFmtId="166" formatCode="&quot;Yes&quot;;&quot;Yes&quot;;&quot;No&quot;"/>
    <numFmt numFmtId="167" formatCode="&quot;True&quot;;&quot;True&quot;;&quot;False&quot;"/>
    <numFmt numFmtId="168" formatCode="&quot;On&quot;;&quot;On&quot;;&quot;Off&quot;"/>
    <numFmt numFmtId="169" formatCode="[$€-2]\ #,##0.00_);[Red]\([$€-2]\ #,##0.00\)"/>
  </numFmts>
  <fonts count="11">
    <font>
      <sz val="10"/>
      <name val="Arial"/>
      <family val="0"/>
    </font>
    <font>
      <sz val="8"/>
      <name val="Arial"/>
      <family val="0"/>
    </font>
    <font>
      <b/>
      <sz val="10"/>
      <name val="Arial"/>
      <family val="2"/>
    </font>
    <font>
      <sz val="8"/>
      <name val="Tahoma"/>
      <family val="2"/>
    </font>
    <font>
      <u val="single"/>
      <sz val="10"/>
      <color indexed="12"/>
      <name val="Arial"/>
      <family val="0"/>
    </font>
    <font>
      <b/>
      <sz val="10"/>
      <color indexed="9"/>
      <name val="Arial"/>
      <family val="2"/>
    </font>
    <font>
      <b/>
      <sz val="10"/>
      <color indexed="8"/>
      <name val="Arial"/>
      <family val="2"/>
    </font>
    <font>
      <sz val="11"/>
      <color indexed="9"/>
      <name val="Arial"/>
      <family val="2"/>
    </font>
    <font>
      <sz val="10"/>
      <color indexed="9"/>
      <name val="Arial"/>
      <family val="2"/>
    </font>
    <font>
      <sz val="10"/>
      <color indexed="8"/>
      <name val="Arial"/>
      <family val="2"/>
    </font>
    <font>
      <u val="single"/>
      <sz val="10"/>
      <color indexed="36"/>
      <name val="Arial"/>
      <family val="0"/>
    </font>
  </fonts>
  <fills count="10">
    <fill>
      <patternFill/>
    </fill>
    <fill>
      <patternFill patternType="gray125"/>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18"/>
        <bgColor indexed="64"/>
      </patternFill>
    </fill>
    <fill>
      <patternFill patternType="solid">
        <fgColor indexed="22"/>
        <bgColor indexed="64"/>
      </patternFill>
    </fill>
  </fills>
  <borders count="6">
    <border>
      <left/>
      <right/>
      <top/>
      <bottom/>
      <diagonal/>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17" fontId="0" fillId="0" borderId="0" xfId="0" applyNumberFormat="1" applyAlignment="1">
      <alignment/>
    </xf>
    <xf numFmtId="0" fontId="2" fillId="0" borderId="1" xfId="0" applyFont="1" applyBorder="1" applyAlignment="1">
      <alignment horizontal="center" vertical="center"/>
    </xf>
    <xf numFmtId="0" fontId="0" fillId="0" borderId="1" xfId="0" applyBorder="1" applyAlignment="1">
      <alignment horizontal="center" vertical="center"/>
    </xf>
    <xf numFmtId="17" fontId="0" fillId="0" borderId="1" xfId="0" applyNumberFormat="1" applyBorder="1" applyAlignment="1">
      <alignment horizontal="center" vertical="center"/>
    </xf>
    <xf numFmtId="165" fontId="0" fillId="0" borderId="1" xfId="0" applyNumberFormat="1" applyBorder="1" applyAlignment="1">
      <alignment horizontal="center" vertical="center"/>
    </xf>
    <xf numFmtId="0" fontId="0" fillId="2" borderId="1" xfId="0" applyFill="1" applyBorder="1" applyAlignment="1">
      <alignment horizontal="center" vertical="center"/>
    </xf>
    <xf numFmtId="0" fontId="2" fillId="0" borderId="1" xfId="0" applyFont="1" applyBorder="1" applyAlignment="1">
      <alignment vertical="center"/>
    </xf>
    <xf numFmtId="0" fontId="0" fillId="0" borderId="1" xfId="0" applyBorder="1" applyAlignment="1">
      <alignment vertical="center"/>
    </xf>
    <xf numFmtId="0" fontId="0" fillId="0" borderId="0" xfId="0" applyAlignment="1">
      <alignment/>
    </xf>
    <xf numFmtId="0" fontId="4" fillId="0" borderId="0" xfId="20" applyAlignment="1">
      <alignment/>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4" borderId="0" xfId="0" applyFill="1" applyAlignment="1">
      <alignment/>
    </xf>
    <xf numFmtId="0" fontId="0" fillId="0" borderId="0" xfId="0" applyFill="1" applyAlignment="1">
      <alignment/>
    </xf>
    <xf numFmtId="0" fontId="0" fillId="5" borderId="1" xfId="0" applyFill="1" applyBorder="1" applyAlignment="1">
      <alignment vertical="center"/>
    </xf>
    <xf numFmtId="0" fontId="0" fillId="5" borderId="1" xfId="0" applyFill="1" applyBorder="1" applyAlignment="1">
      <alignment horizontal="center" vertical="center"/>
    </xf>
    <xf numFmtId="17" fontId="0" fillId="5" borderId="1" xfId="0" applyNumberFormat="1" applyFill="1" applyBorder="1" applyAlignment="1">
      <alignment horizontal="center" vertical="center"/>
    </xf>
    <xf numFmtId="0" fontId="0" fillId="6" borderId="1" xfId="0" applyFill="1" applyBorder="1" applyAlignment="1">
      <alignment vertical="center"/>
    </xf>
    <xf numFmtId="0" fontId="0" fillId="6" borderId="1" xfId="0" applyFill="1" applyBorder="1" applyAlignment="1">
      <alignment horizontal="center" vertical="center"/>
    </xf>
    <xf numFmtId="17" fontId="0" fillId="6" borderId="1" xfId="0" applyNumberFormat="1" applyFill="1" applyBorder="1" applyAlignment="1">
      <alignment horizontal="center" vertical="center"/>
    </xf>
    <xf numFmtId="0" fontId="0" fillId="3" borderId="1" xfId="0" applyFill="1" applyBorder="1" applyAlignment="1">
      <alignment vertical="center"/>
    </xf>
    <xf numFmtId="17" fontId="0" fillId="3" borderId="1" xfId="0" applyNumberFormat="1" applyFill="1" applyBorder="1" applyAlignment="1">
      <alignment horizontal="center" vertical="center"/>
    </xf>
    <xf numFmtId="0" fontId="0" fillId="4" borderId="1" xfId="0" applyFill="1" applyBorder="1" applyAlignment="1">
      <alignment vertical="center"/>
    </xf>
    <xf numFmtId="17" fontId="0" fillId="4" borderId="1" xfId="0" applyNumberFormat="1" applyFill="1" applyBorder="1" applyAlignment="1">
      <alignment horizontal="center" vertical="center"/>
    </xf>
    <xf numFmtId="0" fontId="0" fillId="7" borderId="1" xfId="0" applyFill="1" applyBorder="1" applyAlignment="1">
      <alignment vertical="center"/>
    </xf>
    <xf numFmtId="0" fontId="0" fillId="7" borderId="1" xfId="0" applyFill="1" applyBorder="1" applyAlignment="1">
      <alignment horizontal="center" vertical="center"/>
    </xf>
    <xf numFmtId="17" fontId="0" fillId="7" borderId="1" xfId="0" applyNumberFormat="1" applyFill="1" applyBorder="1" applyAlignment="1">
      <alignment horizontal="center" vertical="center"/>
    </xf>
    <xf numFmtId="0" fontId="8" fillId="8" borderId="1" xfId="0" applyFont="1" applyFill="1" applyBorder="1" applyAlignment="1">
      <alignment horizontal="center"/>
    </xf>
    <xf numFmtId="0" fontId="9" fillId="9" borderId="2" xfId="0" applyFont="1" applyFill="1" applyBorder="1" applyAlignment="1">
      <alignment horizontal="center"/>
    </xf>
    <xf numFmtId="0" fontId="9" fillId="9" borderId="1" xfId="0" applyFont="1" applyFill="1" applyBorder="1" applyAlignment="1">
      <alignment horizontal="center"/>
    </xf>
    <xf numFmtId="0" fontId="0" fillId="9" borderId="1" xfId="0" applyFont="1" applyFill="1" applyBorder="1" applyAlignment="1">
      <alignment/>
    </xf>
    <xf numFmtId="0" fontId="0" fillId="9" borderId="1" xfId="0" applyFont="1" applyFill="1" applyBorder="1" applyAlignment="1">
      <alignment horizontal="center"/>
    </xf>
    <xf numFmtId="0" fontId="9" fillId="9" borderId="1" xfId="0" applyFont="1" applyFill="1" applyBorder="1" applyAlignment="1">
      <alignment/>
    </xf>
    <xf numFmtId="0" fontId="9" fillId="9" borderId="2" xfId="0" applyFont="1" applyFill="1" applyBorder="1" applyAlignment="1">
      <alignment/>
    </xf>
    <xf numFmtId="0" fontId="0" fillId="0" borderId="0" xfId="0" applyNumberFormat="1" applyAlignment="1">
      <alignment/>
    </xf>
    <xf numFmtId="0" fontId="0" fillId="0" borderId="1" xfId="0" applyFill="1" applyBorder="1" applyAlignment="1">
      <alignment vertical="center"/>
    </xf>
    <xf numFmtId="0" fontId="0" fillId="0" borderId="1" xfId="0" applyFill="1" applyBorder="1" applyAlignment="1">
      <alignment horizontal="center" vertical="center"/>
    </xf>
    <xf numFmtId="17" fontId="0" fillId="0" borderId="1" xfId="0" applyNumberFormat="1" applyFill="1" applyBorder="1" applyAlignment="1">
      <alignment horizontal="center" vertical="center"/>
    </xf>
    <xf numFmtId="0" fontId="0" fillId="0" borderId="0" xfId="0" applyAlignment="1">
      <alignment horizontal="center"/>
    </xf>
    <xf numFmtId="0" fontId="9" fillId="2" borderId="1" xfId="0" applyFont="1" applyFill="1" applyBorder="1" applyAlignment="1">
      <alignment horizontal="center" vertical="center"/>
    </xf>
    <xf numFmtId="0" fontId="0" fillId="2" borderId="1" xfId="0" applyFont="1" applyFill="1" applyBorder="1" applyAlignment="1">
      <alignment vertical="center"/>
    </xf>
    <xf numFmtId="0" fontId="0" fillId="2" borderId="1" xfId="0" applyFont="1" applyFill="1" applyBorder="1" applyAlignment="1">
      <alignment horizontal="center" vertical="center"/>
    </xf>
    <xf numFmtId="0" fontId="9" fillId="7" borderId="1" xfId="0" applyFont="1" applyFill="1" applyBorder="1" applyAlignment="1">
      <alignment horizontal="center"/>
    </xf>
    <xf numFmtId="0" fontId="0" fillId="7" borderId="1" xfId="0" applyFont="1" applyFill="1" applyBorder="1" applyAlignment="1">
      <alignment/>
    </xf>
    <xf numFmtId="0" fontId="0" fillId="7" borderId="1" xfId="0" applyFont="1" applyFill="1" applyBorder="1" applyAlignment="1">
      <alignment horizontal="center"/>
    </xf>
    <xf numFmtId="0" fontId="0" fillId="7" borderId="1" xfId="0" applyFill="1" applyBorder="1" applyAlignment="1">
      <alignment horizontal="center"/>
    </xf>
    <xf numFmtId="0" fontId="0" fillId="0" borderId="1" xfId="0" applyBorder="1" applyAlignment="1">
      <alignment vertical="center" wrapText="1"/>
    </xf>
    <xf numFmtId="165" fontId="0" fillId="0" borderId="1" xfId="0" applyNumberFormat="1" applyFill="1" applyBorder="1" applyAlignment="1">
      <alignment horizontal="center" vertical="center"/>
    </xf>
    <xf numFmtId="0" fontId="0" fillId="0" borderId="1" xfId="0" applyFill="1" applyBorder="1" applyAlignment="1">
      <alignment vertical="center" wrapText="1"/>
    </xf>
    <xf numFmtId="0" fontId="9" fillId="9" borderId="1" xfId="0" applyFont="1" applyFill="1" applyBorder="1" applyAlignment="1">
      <alignment horizontal="center" vertical="center"/>
    </xf>
    <xf numFmtId="0" fontId="0" fillId="9" borderId="1" xfId="0" applyFont="1" applyFill="1" applyBorder="1" applyAlignment="1">
      <alignment vertical="center"/>
    </xf>
    <xf numFmtId="0" fontId="0" fillId="9" borderId="1" xfId="0" applyFont="1" applyFill="1" applyBorder="1" applyAlignment="1">
      <alignment horizontal="center" vertical="center"/>
    </xf>
    <xf numFmtId="0" fontId="0" fillId="9" borderId="1" xfId="0" applyFill="1" applyBorder="1" applyAlignment="1">
      <alignment horizontal="center" vertical="center"/>
    </xf>
    <xf numFmtId="0" fontId="0" fillId="9" borderId="1" xfId="0" applyFill="1" applyBorder="1" applyAlignment="1">
      <alignment horizontal="center"/>
    </xf>
    <xf numFmtId="0" fontId="0" fillId="9" borderId="1" xfId="0" applyFill="1" applyBorder="1" applyAlignment="1">
      <alignment horizontal="center" vertical="center" wrapText="1"/>
    </xf>
    <xf numFmtId="0" fontId="0" fillId="0" borderId="0" xfId="0" applyAlignment="1">
      <alignment horizontal="left"/>
    </xf>
    <xf numFmtId="0" fontId="8" fillId="8" borderId="1" xfId="0" applyFont="1" applyFill="1" applyBorder="1" applyAlignment="1">
      <alignment horizontal="center" wrapText="1"/>
    </xf>
    <xf numFmtId="0" fontId="0" fillId="0" borderId="0" xfId="0" applyAlignment="1">
      <alignment vertical="center" wrapText="1"/>
    </xf>
    <xf numFmtId="0" fontId="0" fillId="0" borderId="1" xfId="0" applyFont="1" applyFill="1" applyBorder="1" applyAlignment="1">
      <alignment vertical="center" wrapText="1"/>
    </xf>
    <xf numFmtId="0" fontId="0" fillId="0" borderId="1" xfId="0" applyFont="1" applyBorder="1" applyAlignment="1">
      <alignment vertical="center" wrapText="1"/>
    </xf>
    <xf numFmtId="0" fontId="0" fillId="0" borderId="1" xfId="0" applyFont="1" applyBorder="1" applyAlignment="1">
      <alignment wrapText="1"/>
    </xf>
    <xf numFmtId="0" fontId="0" fillId="0" borderId="0" xfId="0" applyFont="1" applyAlignment="1">
      <alignment/>
    </xf>
    <xf numFmtId="0" fontId="0" fillId="0" borderId="0" xfId="0" applyFont="1" applyFill="1" applyAlignment="1">
      <alignment/>
    </xf>
    <xf numFmtId="0" fontId="0" fillId="2" borderId="1" xfId="0" applyFont="1" applyFill="1" applyBorder="1" applyAlignment="1">
      <alignment vertical="center" wrapText="1"/>
    </xf>
    <xf numFmtId="0" fontId="0" fillId="2" borderId="1" xfId="0" applyFill="1" applyBorder="1" applyAlignment="1">
      <alignment vertical="center" wrapText="1"/>
    </xf>
    <xf numFmtId="0" fontId="8" fillId="8" borderId="1" xfId="0" applyFont="1" applyFill="1" applyBorder="1" applyAlignment="1">
      <alignment horizontal="left" wrapText="1"/>
    </xf>
    <xf numFmtId="0" fontId="5" fillId="8" borderId="3" xfId="0" applyFont="1" applyFill="1" applyBorder="1" applyAlignment="1">
      <alignment horizontal="center" wrapText="1"/>
    </xf>
    <xf numFmtId="0" fontId="5" fillId="8" borderId="0" xfId="0" applyFont="1" applyFill="1" applyBorder="1" applyAlignment="1">
      <alignment horizontal="center" wrapText="1"/>
    </xf>
    <xf numFmtId="0" fontId="0" fillId="0" borderId="0" xfId="0" applyBorder="1" applyAlignment="1">
      <alignment horizontal="center" wrapText="1"/>
    </xf>
    <xf numFmtId="0" fontId="0" fillId="0" borderId="0" xfId="0" applyAlignment="1">
      <alignment/>
    </xf>
    <xf numFmtId="0" fontId="5" fillId="8" borderId="3" xfId="0" applyFont="1" applyFill="1" applyBorder="1" applyAlignment="1">
      <alignment horizontal="center"/>
    </xf>
    <xf numFmtId="0" fontId="5" fillId="8" borderId="0" xfId="0" applyFont="1" applyFill="1" applyBorder="1" applyAlignment="1">
      <alignment horizontal="center"/>
    </xf>
    <xf numFmtId="0" fontId="0" fillId="0" borderId="0" xfId="0" applyBorder="1" applyAlignment="1">
      <alignment horizontal="center"/>
    </xf>
    <xf numFmtId="0" fontId="5" fillId="8" borderId="4" xfId="0" applyFont="1" applyFill="1" applyBorder="1" applyAlignment="1">
      <alignment horizontal="center"/>
    </xf>
    <xf numFmtId="0" fontId="0" fillId="0" borderId="5" xfId="0" applyBorder="1" applyAlignment="1">
      <alignment/>
    </xf>
    <xf numFmtId="0" fontId="0" fillId="2" borderId="1" xfId="0" applyFont="1" applyFill="1" applyBorder="1" applyAlignment="1">
      <alignment vertical="center" wrapText="1"/>
    </xf>
    <xf numFmtId="0" fontId="0" fillId="0" borderId="0" xfId="0" applyFont="1" applyAlignment="1">
      <alignment vertical="center" wrapText="1"/>
    </xf>
    <xf numFmtId="0" fontId="0" fillId="8" borderId="3" xfId="0" applyFont="1" applyFill="1" applyBorder="1" applyAlignment="1">
      <alignment horizontal="left" wrapText="1"/>
    </xf>
    <xf numFmtId="0" fontId="2" fillId="0" borderId="0" xfId="0" applyFont="1" applyFill="1" applyBorder="1" applyAlignment="1">
      <alignment/>
    </xf>
    <xf numFmtId="0" fontId="0" fillId="0" borderId="0" xfId="0"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dm.unfccc.int/Projects/Validation/DB/2WHFROEPK85ARNQ1TVKJV4WC8ATMAB/view.html" TargetMode="External" /><Relationship Id="rId2" Type="http://schemas.openxmlformats.org/officeDocument/2006/relationships/hyperlink" Target="http://cdm.unfccc.int/Projects/Validation/DB/OW17ZTWQUDGVXQGEO59WCBOC9C6LIR/view.html"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R465"/>
  <sheetViews>
    <sheetView tabSelected="1" workbookViewId="0" topLeftCell="A128">
      <selection activeCell="L138" sqref="K138:L139"/>
    </sheetView>
  </sheetViews>
  <sheetFormatPr defaultColWidth="9.140625" defaultRowHeight="12.75"/>
  <cols>
    <col min="2" max="2" width="32.7109375" style="9" bestFit="1" customWidth="1"/>
    <col min="5" max="5" width="14.57421875" style="0" bestFit="1" customWidth="1"/>
    <col min="6" max="6" width="15.7109375" style="0" bestFit="1" customWidth="1"/>
    <col min="9" max="9" width="28.57421875" style="0" customWidth="1"/>
    <col min="10" max="10" width="13.28125" style="0" customWidth="1"/>
  </cols>
  <sheetData>
    <row r="2" spans="1:10" ht="12.75">
      <c r="A2" s="2" t="s">
        <v>287</v>
      </c>
      <c r="B2" s="7" t="s">
        <v>48</v>
      </c>
      <c r="C2" s="2" t="s">
        <v>49</v>
      </c>
      <c r="D2" s="2" t="s">
        <v>50</v>
      </c>
      <c r="E2" s="2" t="s">
        <v>58</v>
      </c>
      <c r="F2" s="2" t="s">
        <v>51</v>
      </c>
      <c r="G2" s="2" t="s">
        <v>52</v>
      </c>
      <c r="H2" s="2" t="s">
        <v>53</v>
      </c>
      <c r="I2" s="2" t="s">
        <v>54</v>
      </c>
      <c r="J2" s="2" t="s">
        <v>295</v>
      </c>
    </row>
    <row r="3" spans="1:11" ht="12.75">
      <c r="A3" s="3">
        <v>1</v>
      </c>
      <c r="B3" s="15" t="s">
        <v>55</v>
      </c>
      <c r="C3" s="16" t="s">
        <v>56</v>
      </c>
      <c r="D3" s="16" t="s">
        <v>65</v>
      </c>
      <c r="E3" s="16" t="s">
        <v>59</v>
      </c>
      <c r="F3" s="16">
        <v>2</v>
      </c>
      <c r="G3" s="16">
        <v>1.25</v>
      </c>
      <c r="H3" s="16">
        <f>G3*F3</f>
        <v>2.5</v>
      </c>
      <c r="I3" s="17">
        <v>38412</v>
      </c>
      <c r="J3" s="4" t="s">
        <v>296</v>
      </c>
      <c r="K3" t="s">
        <v>293</v>
      </c>
    </row>
    <row r="4" spans="1:10" ht="12.75">
      <c r="A4" s="3">
        <f>A3+1</f>
        <v>2</v>
      </c>
      <c r="B4" s="8" t="s">
        <v>57</v>
      </c>
      <c r="C4" s="3" t="s">
        <v>56</v>
      </c>
      <c r="D4" s="3" t="s">
        <v>65</v>
      </c>
      <c r="E4" s="3" t="s">
        <v>60</v>
      </c>
      <c r="F4" s="3">
        <v>6</v>
      </c>
      <c r="G4" s="3">
        <f>200/1000</f>
        <v>0.2</v>
      </c>
      <c r="H4" s="3">
        <f aca="true" t="shared" si="0" ref="H4:H9">G4*F4</f>
        <v>1.2000000000000002</v>
      </c>
      <c r="I4" s="5">
        <v>34578</v>
      </c>
      <c r="J4" s="4"/>
    </row>
    <row r="5" spans="1:10" ht="12.75">
      <c r="A5" s="3"/>
      <c r="B5" s="8"/>
      <c r="C5" s="3" t="s">
        <v>56</v>
      </c>
      <c r="D5" s="3" t="s">
        <v>65</v>
      </c>
      <c r="E5" s="3" t="s">
        <v>60</v>
      </c>
      <c r="F5" s="3">
        <v>4</v>
      </c>
      <c r="G5" s="3">
        <f>200/1000</f>
        <v>0.2</v>
      </c>
      <c r="H5" s="3">
        <f t="shared" si="0"/>
        <v>0.8</v>
      </c>
      <c r="I5" s="5">
        <v>34578</v>
      </c>
      <c r="J5" s="4"/>
    </row>
    <row r="6" spans="1:10" ht="12.75">
      <c r="A6" s="3"/>
      <c r="B6" s="8"/>
      <c r="C6" s="3" t="s">
        <v>56</v>
      </c>
      <c r="D6" s="3" t="s">
        <v>65</v>
      </c>
      <c r="E6" s="3" t="s">
        <v>60</v>
      </c>
      <c r="F6" s="3">
        <v>2</v>
      </c>
      <c r="G6" s="3">
        <f>200/1000</f>
        <v>0.2</v>
      </c>
      <c r="H6" s="3">
        <f t="shared" si="0"/>
        <v>0.4</v>
      </c>
      <c r="I6" s="5">
        <v>34759</v>
      </c>
      <c r="J6" s="4"/>
    </row>
    <row r="7" spans="1:10" ht="12.75">
      <c r="A7" s="3"/>
      <c r="B7" s="8"/>
      <c r="C7" s="3" t="s">
        <v>61</v>
      </c>
      <c r="D7" s="3" t="s">
        <v>62</v>
      </c>
      <c r="E7" s="3" t="s">
        <v>60</v>
      </c>
      <c r="F7" s="3">
        <v>10</v>
      </c>
      <c r="G7" s="3">
        <f>200/1000</f>
        <v>0.2</v>
      </c>
      <c r="H7" s="3">
        <f t="shared" si="0"/>
        <v>2</v>
      </c>
      <c r="I7" s="5">
        <v>34759</v>
      </c>
      <c r="J7" s="4"/>
    </row>
    <row r="8" spans="1:10" ht="12.75">
      <c r="A8" s="3"/>
      <c r="B8" s="8"/>
      <c r="C8" s="3" t="s">
        <v>61</v>
      </c>
      <c r="D8" s="3" t="s">
        <v>62</v>
      </c>
      <c r="E8" s="3" t="s">
        <v>60</v>
      </c>
      <c r="F8" s="3">
        <v>2</v>
      </c>
      <c r="G8" s="3">
        <f>200/1000</f>
        <v>0.2</v>
      </c>
      <c r="H8" s="3">
        <f t="shared" si="0"/>
        <v>0.4</v>
      </c>
      <c r="I8" s="5">
        <v>34943</v>
      </c>
      <c r="J8" s="4"/>
    </row>
    <row r="9" spans="1:10" ht="12.75">
      <c r="A9" s="3"/>
      <c r="B9" s="8"/>
      <c r="C9" s="3" t="s">
        <v>61</v>
      </c>
      <c r="D9" s="3" t="s">
        <v>62</v>
      </c>
      <c r="E9" s="3" t="s">
        <v>63</v>
      </c>
      <c r="F9" s="3">
        <v>8</v>
      </c>
      <c r="G9" s="3">
        <f>225/1000</f>
        <v>0.225</v>
      </c>
      <c r="H9" s="3">
        <f t="shared" si="0"/>
        <v>1.8</v>
      </c>
      <c r="I9" s="5">
        <v>35490</v>
      </c>
      <c r="J9" s="4"/>
    </row>
    <row r="10" spans="1:10" ht="12.75">
      <c r="A10" s="3"/>
      <c r="B10" s="8"/>
      <c r="C10" s="3" t="s">
        <v>61</v>
      </c>
      <c r="D10" s="3" t="s">
        <v>62</v>
      </c>
      <c r="E10" s="3" t="s">
        <v>63</v>
      </c>
      <c r="F10" s="3">
        <v>8</v>
      </c>
      <c r="G10" s="3">
        <f>225/1000</f>
        <v>0.225</v>
      </c>
      <c r="H10" s="3">
        <f>G10*F10</f>
        <v>1.8</v>
      </c>
      <c r="I10" s="5">
        <v>35125</v>
      </c>
      <c r="J10" s="4"/>
    </row>
    <row r="11" spans="1:10" ht="12.75">
      <c r="A11" s="3">
        <f>A4+1</f>
        <v>3</v>
      </c>
      <c r="B11" s="8" t="s">
        <v>64</v>
      </c>
      <c r="C11" s="3" t="s">
        <v>56</v>
      </c>
      <c r="D11" s="3" t="s">
        <v>65</v>
      </c>
      <c r="E11" s="3" t="s">
        <v>63</v>
      </c>
      <c r="F11" s="3">
        <v>1</v>
      </c>
      <c r="G11" s="3">
        <f>225/1000</f>
        <v>0.225</v>
      </c>
      <c r="H11" s="3">
        <f>G11*F11</f>
        <v>0.225</v>
      </c>
      <c r="I11" s="4">
        <v>34578</v>
      </c>
      <c r="J11" s="4"/>
    </row>
    <row r="12" spans="1:10" ht="12.75">
      <c r="A12" s="3">
        <f>A11+1</f>
        <v>4</v>
      </c>
      <c r="B12" s="8" t="s">
        <v>66</v>
      </c>
      <c r="C12" s="3" t="s">
        <v>67</v>
      </c>
      <c r="D12" s="3" t="s">
        <v>68</v>
      </c>
      <c r="E12" s="3" t="s">
        <v>69</v>
      </c>
      <c r="F12" s="3">
        <v>1</v>
      </c>
      <c r="G12" s="3">
        <f>750/1000</f>
        <v>0.75</v>
      </c>
      <c r="H12" s="3">
        <f aca="true" t="shared" si="1" ref="H12:H76">G12*F12</f>
        <v>0.75</v>
      </c>
      <c r="I12" s="4">
        <v>38412</v>
      </c>
      <c r="J12" s="4"/>
    </row>
    <row r="13" spans="1:10" ht="12.75">
      <c r="A13" s="3"/>
      <c r="B13" s="8"/>
      <c r="C13" s="3" t="s">
        <v>70</v>
      </c>
      <c r="D13" s="3" t="s">
        <v>65</v>
      </c>
      <c r="E13" s="3" t="s">
        <v>71</v>
      </c>
      <c r="F13" s="3">
        <v>1</v>
      </c>
      <c r="G13" s="3">
        <f>800/1000</f>
        <v>0.8</v>
      </c>
      <c r="H13" s="3">
        <f t="shared" si="1"/>
        <v>0.8</v>
      </c>
      <c r="I13" s="4">
        <v>35309</v>
      </c>
      <c r="J13" s="4" t="s">
        <v>296</v>
      </c>
    </row>
    <row r="14" spans="1:10" ht="12.75">
      <c r="A14" s="3">
        <f>A12+1</f>
        <v>5</v>
      </c>
      <c r="B14" s="8" t="s">
        <v>72</v>
      </c>
      <c r="C14" s="3" t="s">
        <v>61</v>
      </c>
      <c r="D14" s="3" t="s">
        <v>62</v>
      </c>
      <c r="E14" s="3" t="s">
        <v>73</v>
      </c>
      <c r="F14" s="3">
        <v>4</v>
      </c>
      <c r="G14" s="3">
        <f>250/1000</f>
        <v>0.25</v>
      </c>
      <c r="H14" s="3">
        <f t="shared" si="1"/>
        <v>1</v>
      </c>
      <c r="I14" s="4">
        <v>35490</v>
      </c>
      <c r="J14" s="4"/>
    </row>
    <row r="15" spans="1:10" ht="12.75">
      <c r="A15" s="3"/>
      <c r="B15" s="8"/>
      <c r="C15" s="3" t="s">
        <v>56</v>
      </c>
      <c r="D15" s="3" t="s">
        <v>65</v>
      </c>
      <c r="E15" s="3" t="s">
        <v>59</v>
      </c>
      <c r="F15" s="3">
        <v>8</v>
      </c>
      <c r="G15" s="3">
        <f aca="true" t="shared" si="2" ref="G15:G20">350/1000</f>
        <v>0.35</v>
      </c>
      <c r="H15" s="3">
        <f t="shared" si="1"/>
        <v>2.8</v>
      </c>
      <c r="I15" s="4">
        <v>35490</v>
      </c>
      <c r="J15" s="4" t="s">
        <v>296</v>
      </c>
    </row>
    <row r="16" spans="1:10" ht="12.75">
      <c r="A16" s="3"/>
      <c r="B16" s="8"/>
      <c r="C16" s="3" t="s">
        <v>74</v>
      </c>
      <c r="D16" s="3" t="s">
        <v>65</v>
      </c>
      <c r="E16" s="3" t="s">
        <v>59</v>
      </c>
      <c r="F16" s="3">
        <v>4</v>
      </c>
      <c r="G16" s="3">
        <f t="shared" si="2"/>
        <v>0.35</v>
      </c>
      <c r="H16" s="3">
        <f t="shared" si="1"/>
        <v>1.4</v>
      </c>
      <c r="I16" s="4">
        <v>35674</v>
      </c>
      <c r="J16" s="4" t="s">
        <v>296</v>
      </c>
    </row>
    <row r="17" spans="1:10" ht="12.75">
      <c r="A17" s="3"/>
      <c r="B17" s="8"/>
      <c r="C17" s="3" t="s">
        <v>74</v>
      </c>
      <c r="D17" s="3" t="s">
        <v>65</v>
      </c>
      <c r="E17" s="3" t="s">
        <v>59</v>
      </c>
      <c r="F17" s="3">
        <v>3</v>
      </c>
      <c r="G17" s="3">
        <f t="shared" si="2"/>
        <v>0.35</v>
      </c>
      <c r="H17" s="3">
        <f t="shared" si="1"/>
        <v>1.0499999999999998</v>
      </c>
      <c r="I17" s="4">
        <v>35855</v>
      </c>
      <c r="J17" s="4" t="s">
        <v>296</v>
      </c>
    </row>
    <row r="18" spans="1:10" ht="12.75">
      <c r="A18" s="3"/>
      <c r="B18" s="8"/>
      <c r="C18" s="3" t="s">
        <v>74</v>
      </c>
      <c r="D18" s="3" t="s">
        <v>65</v>
      </c>
      <c r="E18" s="3" t="s">
        <v>59</v>
      </c>
      <c r="F18" s="3">
        <v>6</v>
      </c>
      <c r="G18" s="3">
        <f t="shared" si="2"/>
        <v>0.35</v>
      </c>
      <c r="H18" s="3">
        <f t="shared" si="1"/>
        <v>2.0999999999999996</v>
      </c>
      <c r="I18" s="4">
        <v>37317</v>
      </c>
      <c r="J18" s="4" t="s">
        <v>296</v>
      </c>
    </row>
    <row r="19" spans="1:10" ht="12.75">
      <c r="A19" s="3">
        <f>A14+1</f>
        <v>6</v>
      </c>
      <c r="B19" s="8" t="s">
        <v>75</v>
      </c>
      <c r="C19" s="3" t="s">
        <v>74</v>
      </c>
      <c r="D19" s="3" t="s">
        <v>65</v>
      </c>
      <c r="E19" s="3" t="s">
        <v>59</v>
      </c>
      <c r="F19" s="3">
        <v>1</v>
      </c>
      <c r="G19" s="3">
        <f t="shared" si="2"/>
        <v>0.35</v>
      </c>
      <c r="H19" s="3">
        <f t="shared" si="1"/>
        <v>0.35</v>
      </c>
      <c r="I19" s="4">
        <v>35674</v>
      </c>
      <c r="J19" s="4" t="s">
        <v>296</v>
      </c>
    </row>
    <row r="20" spans="1:10" ht="12.75">
      <c r="A20" s="3"/>
      <c r="B20" s="8"/>
      <c r="C20" s="3" t="s">
        <v>74</v>
      </c>
      <c r="D20" s="3" t="s">
        <v>65</v>
      </c>
      <c r="E20" s="3" t="s">
        <v>59</v>
      </c>
      <c r="F20" s="3">
        <v>1</v>
      </c>
      <c r="G20" s="3">
        <f t="shared" si="2"/>
        <v>0.35</v>
      </c>
      <c r="H20" s="3">
        <f t="shared" si="1"/>
        <v>0.35</v>
      </c>
      <c r="I20" s="4">
        <v>37317</v>
      </c>
      <c r="J20" s="4" t="s">
        <v>296</v>
      </c>
    </row>
    <row r="21" spans="1:10" ht="12.75">
      <c r="A21" s="3">
        <f>A19+1</f>
        <v>7</v>
      </c>
      <c r="B21" s="23" t="s">
        <v>76</v>
      </c>
      <c r="C21" s="12" t="s">
        <v>77</v>
      </c>
      <c r="D21" s="12" t="s">
        <v>78</v>
      </c>
      <c r="E21" s="12" t="s">
        <v>59</v>
      </c>
      <c r="F21" s="12">
        <v>1</v>
      </c>
      <c r="G21" s="12">
        <f>1250/1000</f>
        <v>1.25</v>
      </c>
      <c r="H21" s="12">
        <f t="shared" si="1"/>
        <v>1.25</v>
      </c>
      <c r="I21" s="24">
        <v>38048</v>
      </c>
      <c r="J21" s="38" t="s">
        <v>296</v>
      </c>
    </row>
    <row r="22" spans="1:10" ht="12.75">
      <c r="A22" s="3"/>
      <c r="B22" s="23"/>
      <c r="C22" s="12" t="s">
        <v>77</v>
      </c>
      <c r="D22" s="12" t="s">
        <v>78</v>
      </c>
      <c r="E22" s="12" t="s">
        <v>59</v>
      </c>
      <c r="F22" s="12">
        <v>3</v>
      </c>
      <c r="G22" s="12">
        <f>1250/1000</f>
        <v>1.25</v>
      </c>
      <c r="H22" s="12">
        <f t="shared" si="1"/>
        <v>3.75</v>
      </c>
      <c r="I22" s="24">
        <v>37865</v>
      </c>
      <c r="J22" s="38" t="s">
        <v>296</v>
      </c>
    </row>
    <row r="23" spans="1:10" ht="12.75">
      <c r="A23" s="3">
        <v>8</v>
      </c>
      <c r="B23" s="8" t="s">
        <v>79</v>
      </c>
      <c r="C23" s="3" t="s">
        <v>80</v>
      </c>
      <c r="D23" s="3" t="s">
        <v>65</v>
      </c>
      <c r="E23" s="3" t="s">
        <v>60</v>
      </c>
      <c r="F23" s="3">
        <v>1</v>
      </c>
      <c r="G23" s="3">
        <f>200/1000</f>
        <v>0.2</v>
      </c>
      <c r="H23" s="3">
        <f t="shared" si="1"/>
        <v>0.2</v>
      </c>
      <c r="I23" s="4">
        <v>34759</v>
      </c>
      <c r="J23" s="38"/>
    </row>
    <row r="24" spans="1:11" ht="12.75">
      <c r="A24" s="3">
        <f>A23+1</f>
        <v>9</v>
      </c>
      <c r="B24" s="15" t="s">
        <v>81</v>
      </c>
      <c r="C24" s="16" t="s">
        <v>82</v>
      </c>
      <c r="D24" s="16" t="s">
        <v>65</v>
      </c>
      <c r="E24" s="16" t="s">
        <v>59</v>
      </c>
      <c r="F24" s="16">
        <v>1</v>
      </c>
      <c r="G24" s="16">
        <f>1250/1000</f>
        <v>1.25</v>
      </c>
      <c r="H24" s="16">
        <f t="shared" si="1"/>
        <v>1.25</v>
      </c>
      <c r="I24" s="17">
        <v>38412</v>
      </c>
      <c r="J24" s="37" t="s">
        <v>296</v>
      </c>
      <c r="K24" t="s">
        <v>293</v>
      </c>
    </row>
    <row r="25" spans="1:11" ht="12.75">
      <c r="A25" s="3"/>
      <c r="B25" s="21"/>
      <c r="C25" s="11" t="s">
        <v>80</v>
      </c>
      <c r="D25" s="11" t="s">
        <v>65</v>
      </c>
      <c r="E25" s="11" t="s">
        <v>59</v>
      </c>
      <c r="F25" s="11">
        <v>1</v>
      </c>
      <c r="G25" s="11">
        <f>1250/1000</f>
        <v>1.25</v>
      </c>
      <c r="H25" s="11">
        <f t="shared" si="1"/>
        <v>1.25</v>
      </c>
      <c r="I25" s="22">
        <v>38596</v>
      </c>
      <c r="J25" s="38" t="s">
        <v>296</v>
      </c>
      <c r="K25" s="14" t="s">
        <v>291</v>
      </c>
    </row>
    <row r="26" spans="1:10" ht="12.75">
      <c r="A26" s="3">
        <v>10</v>
      </c>
      <c r="B26" s="8" t="s">
        <v>83</v>
      </c>
      <c r="C26" s="3" t="s">
        <v>80</v>
      </c>
      <c r="D26" s="3" t="s">
        <v>65</v>
      </c>
      <c r="E26" s="3" t="s">
        <v>63</v>
      </c>
      <c r="F26" s="3">
        <v>1</v>
      </c>
      <c r="G26" s="3">
        <f>250/1000</f>
        <v>0.25</v>
      </c>
      <c r="H26" s="3">
        <f t="shared" si="1"/>
        <v>0.25</v>
      </c>
      <c r="I26" s="4">
        <v>34394</v>
      </c>
      <c r="J26" s="38"/>
    </row>
    <row r="27" spans="1:10" ht="12.75">
      <c r="A27" s="3"/>
      <c r="B27" s="8"/>
      <c r="C27" s="3" t="s">
        <v>80</v>
      </c>
      <c r="D27" s="3" t="s">
        <v>65</v>
      </c>
      <c r="E27" s="3" t="s">
        <v>63</v>
      </c>
      <c r="F27" s="3">
        <v>1</v>
      </c>
      <c r="G27" s="3">
        <f>225/1000</f>
        <v>0.225</v>
      </c>
      <c r="H27" s="3">
        <f t="shared" si="1"/>
        <v>0.225</v>
      </c>
      <c r="I27" s="4">
        <v>34759</v>
      </c>
      <c r="J27" s="38"/>
    </row>
    <row r="28" spans="1:10" ht="12.75">
      <c r="A28" s="3"/>
      <c r="B28" s="8"/>
      <c r="C28" s="3" t="s">
        <v>82</v>
      </c>
      <c r="D28" s="3" t="s">
        <v>65</v>
      </c>
      <c r="E28" s="3" t="s">
        <v>63</v>
      </c>
      <c r="F28" s="3">
        <v>1</v>
      </c>
      <c r="G28" s="3">
        <f>225/1000</f>
        <v>0.225</v>
      </c>
      <c r="H28" s="3">
        <f t="shared" si="1"/>
        <v>0.225</v>
      </c>
      <c r="I28" s="4">
        <v>34943</v>
      </c>
      <c r="J28" s="38"/>
    </row>
    <row r="29" spans="1:10" ht="12.75">
      <c r="A29" s="3">
        <v>12</v>
      </c>
      <c r="B29" s="8" t="s">
        <v>84</v>
      </c>
      <c r="C29" s="3" t="s">
        <v>80</v>
      </c>
      <c r="D29" s="3" t="s">
        <v>65</v>
      </c>
      <c r="E29" s="3" t="s">
        <v>63</v>
      </c>
      <c r="F29" s="3">
        <v>4</v>
      </c>
      <c r="G29" s="3">
        <f>225/1000</f>
        <v>0.225</v>
      </c>
      <c r="H29" s="3">
        <f t="shared" si="1"/>
        <v>0.9</v>
      </c>
      <c r="I29" s="4">
        <v>34759</v>
      </c>
      <c r="J29" s="4"/>
    </row>
    <row r="30" spans="1:10" ht="12.75">
      <c r="A30" s="3"/>
      <c r="B30" s="8"/>
      <c r="C30" s="3" t="s">
        <v>80</v>
      </c>
      <c r="D30" s="3" t="s">
        <v>65</v>
      </c>
      <c r="E30" s="3" t="s">
        <v>63</v>
      </c>
      <c r="F30" s="3">
        <v>3</v>
      </c>
      <c r="G30" s="3">
        <f>225/1000</f>
        <v>0.225</v>
      </c>
      <c r="H30" s="3">
        <f t="shared" si="1"/>
        <v>0.675</v>
      </c>
      <c r="I30" s="4">
        <v>34759</v>
      </c>
      <c r="J30" s="4"/>
    </row>
    <row r="31" spans="1:10" ht="12.75">
      <c r="A31" s="3">
        <v>14</v>
      </c>
      <c r="B31" s="8" t="s">
        <v>85</v>
      </c>
      <c r="C31" s="3" t="s">
        <v>80</v>
      </c>
      <c r="D31" s="3" t="s">
        <v>65</v>
      </c>
      <c r="E31" s="3" t="s">
        <v>59</v>
      </c>
      <c r="F31" s="3">
        <v>1</v>
      </c>
      <c r="G31" s="3">
        <f>350/1000</f>
        <v>0.35</v>
      </c>
      <c r="H31" s="3">
        <f t="shared" si="1"/>
        <v>0.35</v>
      </c>
      <c r="I31" s="4">
        <v>38596</v>
      </c>
      <c r="J31" s="4"/>
    </row>
    <row r="32" spans="1:10" ht="12.75">
      <c r="A32" s="3">
        <f>A31+1</f>
        <v>15</v>
      </c>
      <c r="B32" s="8" t="s">
        <v>86</v>
      </c>
      <c r="C32" s="3" t="s">
        <v>80</v>
      </c>
      <c r="D32" s="3" t="s">
        <v>65</v>
      </c>
      <c r="E32" s="3" t="s">
        <v>60</v>
      </c>
      <c r="F32" s="3">
        <v>3</v>
      </c>
      <c r="G32" s="3">
        <f>200/1000</f>
        <v>0.2</v>
      </c>
      <c r="H32" s="3">
        <f t="shared" si="1"/>
        <v>0.6000000000000001</v>
      </c>
      <c r="I32" s="4">
        <v>34759</v>
      </c>
      <c r="J32" s="4"/>
    </row>
    <row r="33" spans="1:10" ht="12.75">
      <c r="A33" s="3"/>
      <c r="B33" s="8"/>
      <c r="C33" s="3"/>
      <c r="D33" s="3"/>
      <c r="E33" s="3" t="s">
        <v>87</v>
      </c>
      <c r="F33" s="3">
        <v>3</v>
      </c>
      <c r="G33" s="3">
        <f>250/1000</f>
        <v>0.25</v>
      </c>
      <c r="H33" s="3">
        <f t="shared" si="1"/>
        <v>0.75</v>
      </c>
      <c r="I33" s="4">
        <v>34578</v>
      </c>
      <c r="J33" s="4"/>
    </row>
    <row r="34" spans="1:10" ht="12.75">
      <c r="A34" s="3">
        <v>16</v>
      </c>
      <c r="B34" s="8" t="s">
        <v>88</v>
      </c>
      <c r="C34" s="3" t="s">
        <v>82</v>
      </c>
      <c r="D34" s="3" t="s">
        <v>65</v>
      </c>
      <c r="E34" s="3" t="s">
        <v>73</v>
      </c>
      <c r="F34" s="3">
        <v>2</v>
      </c>
      <c r="G34" s="3">
        <f>250/1000</f>
        <v>0.25</v>
      </c>
      <c r="H34" s="3">
        <f t="shared" si="1"/>
        <v>0.5</v>
      </c>
      <c r="I34" s="4">
        <v>36220</v>
      </c>
      <c r="J34" s="4"/>
    </row>
    <row r="35" spans="1:10" ht="12.75">
      <c r="A35" s="3"/>
      <c r="B35" s="8"/>
      <c r="C35" s="3" t="s">
        <v>82</v>
      </c>
      <c r="D35" s="3" t="s">
        <v>65</v>
      </c>
      <c r="E35" s="3" t="s">
        <v>73</v>
      </c>
      <c r="F35" s="3">
        <v>4</v>
      </c>
      <c r="G35" s="3">
        <f>250/1000</f>
        <v>0.25</v>
      </c>
      <c r="H35" s="3">
        <f t="shared" si="1"/>
        <v>1</v>
      </c>
      <c r="I35" s="4">
        <v>35309</v>
      </c>
      <c r="J35" s="4"/>
    </row>
    <row r="36" spans="1:10" ht="12.75">
      <c r="A36" s="3"/>
      <c r="B36" s="8"/>
      <c r="C36" s="3" t="s">
        <v>82</v>
      </c>
      <c r="D36" s="3" t="s">
        <v>65</v>
      </c>
      <c r="E36" s="3" t="s">
        <v>89</v>
      </c>
      <c r="F36" s="3">
        <v>4</v>
      </c>
      <c r="G36" s="3">
        <f>250/1000</f>
        <v>0.25</v>
      </c>
      <c r="H36" s="3">
        <f t="shared" si="1"/>
        <v>1</v>
      </c>
      <c r="I36" s="4">
        <v>35125</v>
      </c>
      <c r="J36" s="4"/>
    </row>
    <row r="37" spans="1:10" ht="12.75">
      <c r="A37" s="3">
        <v>17</v>
      </c>
      <c r="B37" s="8" t="s">
        <v>90</v>
      </c>
      <c r="C37" s="3" t="s">
        <v>80</v>
      </c>
      <c r="D37" s="3" t="s">
        <v>65</v>
      </c>
      <c r="E37" s="3" t="s">
        <v>91</v>
      </c>
      <c r="F37" s="3">
        <v>1</v>
      </c>
      <c r="G37" s="3">
        <f>225/1000</f>
        <v>0.225</v>
      </c>
      <c r="H37" s="3">
        <f t="shared" si="1"/>
        <v>0.225</v>
      </c>
      <c r="I37" s="4">
        <v>34578</v>
      </c>
      <c r="J37" s="4"/>
    </row>
    <row r="38" spans="1:10" ht="12.75">
      <c r="A38" s="3">
        <f>A37+1</f>
        <v>18</v>
      </c>
      <c r="B38" s="8" t="s">
        <v>96</v>
      </c>
      <c r="C38" s="3" t="s">
        <v>82</v>
      </c>
      <c r="D38" s="3" t="s">
        <v>65</v>
      </c>
      <c r="E38" s="3" t="s">
        <v>60</v>
      </c>
      <c r="F38" s="3">
        <v>9</v>
      </c>
      <c r="G38" s="3">
        <f>200/1000</f>
        <v>0.2</v>
      </c>
      <c r="H38" s="3">
        <f t="shared" si="1"/>
        <v>1.8</v>
      </c>
      <c r="I38" s="4">
        <v>34578</v>
      </c>
      <c r="J38" s="4"/>
    </row>
    <row r="39" spans="1:10" ht="12.75">
      <c r="A39" s="3"/>
      <c r="B39" s="8"/>
      <c r="C39" s="3" t="s">
        <v>82</v>
      </c>
      <c r="D39" s="3" t="s">
        <v>65</v>
      </c>
      <c r="E39" s="3" t="s">
        <v>60</v>
      </c>
      <c r="F39" s="3">
        <v>6</v>
      </c>
      <c r="G39" s="3">
        <f>200/1000</f>
        <v>0.2</v>
      </c>
      <c r="H39" s="3">
        <f t="shared" si="1"/>
        <v>1.2000000000000002</v>
      </c>
      <c r="I39" s="4">
        <v>34759</v>
      </c>
      <c r="J39" s="4"/>
    </row>
    <row r="40" spans="1:10" ht="12.75">
      <c r="A40" s="3">
        <v>19</v>
      </c>
      <c r="B40" s="8" t="s">
        <v>92</v>
      </c>
      <c r="C40" s="3" t="s">
        <v>82</v>
      </c>
      <c r="D40" s="3" t="s">
        <v>65</v>
      </c>
      <c r="E40" s="3" t="s">
        <v>93</v>
      </c>
      <c r="F40" s="3">
        <v>1</v>
      </c>
      <c r="G40" s="3">
        <f>320/1000</f>
        <v>0.32</v>
      </c>
      <c r="H40" s="3">
        <f t="shared" si="1"/>
        <v>0.32</v>
      </c>
      <c r="I40" s="4">
        <v>35125</v>
      </c>
      <c r="J40" s="4"/>
    </row>
    <row r="41" spans="1:10" ht="12.75">
      <c r="A41" s="3">
        <f>A40+1</f>
        <v>20</v>
      </c>
      <c r="B41" s="8" t="s">
        <v>94</v>
      </c>
      <c r="C41" s="3" t="s">
        <v>80</v>
      </c>
      <c r="D41" s="3" t="s">
        <v>65</v>
      </c>
      <c r="E41" s="3" t="s">
        <v>95</v>
      </c>
      <c r="F41" s="3">
        <v>1</v>
      </c>
      <c r="G41" s="3">
        <f>300/1000</f>
        <v>0.3</v>
      </c>
      <c r="H41" s="3">
        <f t="shared" si="1"/>
        <v>0.3</v>
      </c>
      <c r="I41" s="4">
        <v>34759</v>
      </c>
      <c r="J41" s="4"/>
    </row>
    <row r="42" spans="1:10" ht="12.75">
      <c r="A42" s="3">
        <f>A41+1</f>
        <v>21</v>
      </c>
      <c r="B42" s="8" t="s">
        <v>97</v>
      </c>
      <c r="C42" s="3" t="s">
        <v>82</v>
      </c>
      <c r="D42" s="3" t="s">
        <v>65</v>
      </c>
      <c r="E42" s="3" t="s">
        <v>93</v>
      </c>
      <c r="F42" s="3">
        <v>6</v>
      </c>
      <c r="G42" s="3">
        <f>320/1000</f>
        <v>0.32</v>
      </c>
      <c r="H42" s="3">
        <f t="shared" si="1"/>
        <v>1.92</v>
      </c>
      <c r="I42" s="4">
        <v>34759</v>
      </c>
      <c r="J42" s="4"/>
    </row>
    <row r="43" spans="1:10" ht="12.75">
      <c r="A43" s="3"/>
      <c r="B43" s="8"/>
      <c r="C43" s="3" t="s">
        <v>82</v>
      </c>
      <c r="D43" s="3" t="s">
        <v>65</v>
      </c>
      <c r="E43" s="3" t="s">
        <v>93</v>
      </c>
      <c r="F43" s="3">
        <v>4</v>
      </c>
      <c r="G43" s="3">
        <f>320/1000</f>
        <v>0.32</v>
      </c>
      <c r="H43" s="3">
        <f t="shared" si="1"/>
        <v>1.28</v>
      </c>
      <c r="I43" s="4">
        <v>35309</v>
      </c>
      <c r="J43" s="4"/>
    </row>
    <row r="44" spans="1:10" ht="12.75">
      <c r="A44" s="3">
        <v>22</v>
      </c>
      <c r="B44" s="8" t="s">
        <v>98</v>
      </c>
      <c r="C44" s="3" t="s">
        <v>74</v>
      </c>
      <c r="D44" s="3" t="s">
        <v>65</v>
      </c>
      <c r="E44" s="3" t="s">
        <v>59</v>
      </c>
      <c r="F44" s="3">
        <v>1</v>
      </c>
      <c r="G44" s="3">
        <f>350/1000</f>
        <v>0.35</v>
      </c>
      <c r="H44" s="3">
        <f t="shared" si="1"/>
        <v>0.35</v>
      </c>
      <c r="I44" s="4">
        <v>35309</v>
      </c>
      <c r="J44" s="37" t="s">
        <v>296</v>
      </c>
    </row>
    <row r="45" spans="1:10" ht="12.75">
      <c r="A45" s="3">
        <f>A44+1</f>
        <v>23</v>
      </c>
      <c r="B45" s="8" t="s">
        <v>99</v>
      </c>
      <c r="C45" s="3" t="s">
        <v>82</v>
      </c>
      <c r="D45" s="3" t="s">
        <v>65</v>
      </c>
      <c r="E45" s="3" t="s">
        <v>100</v>
      </c>
      <c r="F45" s="3">
        <v>1</v>
      </c>
      <c r="G45" s="3">
        <f>250/1000</f>
        <v>0.25</v>
      </c>
      <c r="H45" s="3">
        <f t="shared" si="1"/>
        <v>0.25</v>
      </c>
      <c r="I45" s="4">
        <v>35490</v>
      </c>
      <c r="J45" s="38"/>
    </row>
    <row r="46" spans="1:10" ht="12.75">
      <c r="A46" s="3">
        <f>A45+1</f>
        <v>24</v>
      </c>
      <c r="B46" s="8" t="s">
        <v>101</v>
      </c>
      <c r="C46" s="3" t="s">
        <v>102</v>
      </c>
      <c r="D46" s="3" t="s">
        <v>104</v>
      </c>
      <c r="E46" s="3" t="s">
        <v>59</v>
      </c>
      <c r="F46" s="3">
        <v>1</v>
      </c>
      <c r="G46" s="3">
        <f>1250/1000</f>
        <v>1.25</v>
      </c>
      <c r="H46" s="3">
        <f t="shared" si="1"/>
        <v>1.25</v>
      </c>
      <c r="I46" s="4">
        <v>38782</v>
      </c>
      <c r="J46" s="38" t="s">
        <v>296</v>
      </c>
    </row>
    <row r="47" spans="1:10" ht="12.75">
      <c r="A47" s="3"/>
      <c r="B47" s="8"/>
      <c r="C47" s="3" t="s">
        <v>103</v>
      </c>
      <c r="D47" s="3" t="s">
        <v>104</v>
      </c>
      <c r="E47" s="3" t="s">
        <v>69</v>
      </c>
      <c r="F47" s="3">
        <v>2</v>
      </c>
      <c r="G47" s="3">
        <f>750/1000</f>
        <v>0.75</v>
      </c>
      <c r="H47" s="3">
        <f t="shared" si="1"/>
        <v>1.5</v>
      </c>
      <c r="I47" s="4">
        <v>38782</v>
      </c>
      <c r="J47" s="38"/>
    </row>
    <row r="48" spans="1:11" ht="12.75">
      <c r="A48" s="3">
        <v>25</v>
      </c>
      <c r="B48" s="15" t="s">
        <v>105</v>
      </c>
      <c r="C48" s="16" t="s">
        <v>56</v>
      </c>
      <c r="D48" s="16" t="s">
        <v>65</v>
      </c>
      <c r="E48" s="16" t="s">
        <v>59</v>
      </c>
      <c r="F48" s="16">
        <v>1</v>
      </c>
      <c r="G48" s="16">
        <f>600/1000</f>
        <v>0.6</v>
      </c>
      <c r="H48" s="16">
        <f t="shared" si="1"/>
        <v>0.6</v>
      </c>
      <c r="I48" s="17">
        <v>38782</v>
      </c>
      <c r="J48" s="37" t="s">
        <v>296</v>
      </c>
      <c r="K48" t="s">
        <v>293</v>
      </c>
    </row>
    <row r="49" spans="1:10" ht="12.75">
      <c r="A49" s="3">
        <f>A48+1</f>
        <v>26</v>
      </c>
      <c r="B49" s="8" t="s">
        <v>106</v>
      </c>
      <c r="C49" s="3" t="s">
        <v>70</v>
      </c>
      <c r="D49" s="3" t="s">
        <v>65</v>
      </c>
      <c r="E49" s="3" t="s">
        <v>71</v>
      </c>
      <c r="F49" s="3">
        <v>1</v>
      </c>
      <c r="G49" s="3">
        <f>800/1000</f>
        <v>0.8</v>
      </c>
      <c r="H49" s="3">
        <f t="shared" si="1"/>
        <v>0.8</v>
      </c>
      <c r="I49" s="4">
        <v>38782</v>
      </c>
      <c r="J49" s="38" t="s">
        <v>296</v>
      </c>
    </row>
    <row r="50" spans="1:11" ht="12.75">
      <c r="A50" s="3">
        <v>27</v>
      </c>
      <c r="B50" s="21" t="s">
        <v>297</v>
      </c>
      <c r="C50" s="11" t="s">
        <v>126</v>
      </c>
      <c r="D50" s="11" t="s">
        <v>65</v>
      </c>
      <c r="E50" s="11" t="s">
        <v>59</v>
      </c>
      <c r="F50" s="11">
        <v>1</v>
      </c>
      <c r="G50" s="11">
        <f>350/1000</f>
        <v>0.35</v>
      </c>
      <c r="H50" s="11">
        <f t="shared" si="1"/>
        <v>0.35</v>
      </c>
      <c r="I50" s="22">
        <v>38412</v>
      </c>
      <c r="J50" s="38" t="s">
        <v>296</v>
      </c>
      <c r="K50" s="14" t="s">
        <v>291</v>
      </c>
    </row>
    <row r="51" spans="1:10" ht="12.75">
      <c r="A51" s="3">
        <v>28</v>
      </c>
      <c r="B51" s="8" t="s">
        <v>107</v>
      </c>
      <c r="C51" s="3" t="s">
        <v>109</v>
      </c>
      <c r="D51" s="3" t="s">
        <v>62</v>
      </c>
      <c r="E51" s="3" t="s">
        <v>110</v>
      </c>
      <c r="F51" s="3">
        <v>2</v>
      </c>
      <c r="G51" s="3">
        <f>200/1000</f>
        <v>0.2</v>
      </c>
      <c r="H51" s="3">
        <f t="shared" si="1"/>
        <v>0.4</v>
      </c>
      <c r="I51" s="4">
        <v>34759</v>
      </c>
      <c r="J51" s="38"/>
    </row>
    <row r="52" spans="1:10" ht="12.75">
      <c r="A52" s="3">
        <f>A51+1</f>
        <v>29</v>
      </c>
      <c r="B52" s="8" t="s">
        <v>108</v>
      </c>
      <c r="C52" s="3" t="s">
        <v>109</v>
      </c>
      <c r="D52" s="3" t="s">
        <v>62</v>
      </c>
      <c r="E52" s="3" t="s">
        <v>110</v>
      </c>
      <c r="F52" s="3">
        <v>4</v>
      </c>
      <c r="G52" s="3">
        <f>200/1000</f>
        <v>0.2</v>
      </c>
      <c r="H52" s="3">
        <f t="shared" si="1"/>
        <v>0.8</v>
      </c>
      <c r="I52" s="4">
        <v>34759</v>
      </c>
      <c r="J52" s="38"/>
    </row>
    <row r="53" spans="1:10" ht="12.75">
      <c r="A53" s="3">
        <f>A52+1</f>
        <v>30</v>
      </c>
      <c r="B53" s="8" t="s">
        <v>111</v>
      </c>
      <c r="C53" s="3" t="s">
        <v>112</v>
      </c>
      <c r="D53" s="3" t="s">
        <v>62</v>
      </c>
      <c r="E53" s="3" t="s">
        <v>95</v>
      </c>
      <c r="F53" s="3">
        <v>1</v>
      </c>
      <c r="G53" s="3">
        <f>300/1000</f>
        <v>0.3</v>
      </c>
      <c r="H53" s="3">
        <f t="shared" si="1"/>
        <v>0.3</v>
      </c>
      <c r="I53" s="4">
        <v>34943</v>
      </c>
      <c r="J53" s="4"/>
    </row>
    <row r="54" spans="1:10" ht="12.75">
      <c r="A54" s="3">
        <f>A53+1</f>
        <v>31</v>
      </c>
      <c r="B54" s="8" t="s">
        <v>113</v>
      </c>
      <c r="C54" s="3" t="s">
        <v>56</v>
      </c>
      <c r="D54" s="3" t="s">
        <v>65</v>
      </c>
      <c r="E54" s="3" t="s">
        <v>59</v>
      </c>
      <c r="F54" s="3">
        <v>1</v>
      </c>
      <c r="G54" s="3">
        <f>1250/1000</f>
        <v>1.25</v>
      </c>
      <c r="H54" s="3">
        <f t="shared" si="1"/>
        <v>1.25</v>
      </c>
      <c r="I54" s="4">
        <v>38600</v>
      </c>
      <c r="J54" s="4"/>
    </row>
    <row r="55" spans="1:10" ht="12.75">
      <c r="A55" s="3">
        <f>A54+1</f>
        <v>32</v>
      </c>
      <c r="B55" s="8" t="s">
        <v>114</v>
      </c>
      <c r="C55" s="3" t="s">
        <v>115</v>
      </c>
      <c r="D55" s="3" t="s">
        <v>65</v>
      </c>
      <c r="E55" s="3" t="s">
        <v>63</v>
      </c>
      <c r="F55" s="3">
        <v>1</v>
      </c>
      <c r="G55" s="3">
        <f>225/1000</f>
        <v>0.225</v>
      </c>
      <c r="H55" s="3">
        <f t="shared" si="1"/>
        <v>0.225</v>
      </c>
      <c r="I55" s="4">
        <v>35309</v>
      </c>
      <c r="J55" s="4"/>
    </row>
    <row r="56" spans="1:10" ht="12.75">
      <c r="A56" s="3"/>
      <c r="B56" s="8"/>
      <c r="C56" s="3" t="s">
        <v>74</v>
      </c>
      <c r="D56" s="3" t="s">
        <v>65</v>
      </c>
      <c r="E56" s="3" t="s">
        <v>59</v>
      </c>
      <c r="F56" s="3">
        <v>2</v>
      </c>
      <c r="G56" s="3">
        <f>350/1000</f>
        <v>0.35</v>
      </c>
      <c r="H56" s="3">
        <f t="shared" si="1"/>
        <v>0.7</v>
      </c>
      <c r="I56" s="4">
        <v>35855</v>
      </c>
      <c r="J56" s="4"/>
    </row>
    <row r="57" spans="1:10" ht="12.75">
      <c r="A57" s="3">
        <v>32</v>
      </c>
      <c r="B57" s="8" t="s">
        <v>116</v>
      </c>
      <c r="C57" s="3" t="s">
        <v>56</v>
      </c>
      <c r="D57" s="3" t="s">
        <v>65</v>
      </c>
      <c r="E57" s="3" t="s">
        <v>59</v>
      </c>
      <c r="F57" s="3">
        <v>1</v>
      </c>
      <c r="G57" s="3">
        <f>1250/1000</f>
        <v>1.25</v>
      </c>
      <c r="H57" s="3">
        <f t="shared" si="1"/>
        <v>1.25</v>
      </c>
      <c r="I57" s="4">
        <v>38416</v>
      </c>
      <c r="J57" s="4"/>
    </row>
    <row r="58" spans="1:10" ht="12.75">
      <c r="A58" s="3"/>
      <c r="B58" s="8"/>
      <c r="C58" s="3" t="s">
        <v>82</v>
      </c>
      <c r="D58" s="3" t="s">
        <v>65</v>
      </c>
      <c r="E58" s="3" t="s">
        <v>71</v>
      </c>
      <c r="F58" s="3">
        <v>1</v>
      </c>
      <c r="G58" s="3">
        <f>800/1000</f>
        <v>0.8</v>
      </c>
      <c r="H58" s="3">
        <f t="shared" si="1"/>
        <v>0.8</v>
      </c>
      <c r="I58" s="4">
        <v>38782</v>
      </c>
      <c r="J58" s="4" t="s">
        <v>296</v>
      </c>
    </row>
    <row r="59" spans="1:10" ht="12.75">
      <c r="A59" s="3">
        <v>34</v>
      </c>
      <c r="B59" s="8" t="s">
        <v>117</v>
      </c>
      <c r="C59" s="3" t="s">
        <v>118</v>
      </c>
      <c r="D59" s="3" t="s">
        <v>62</v>
      </c>
      <c r="E59" s="3" t="s">
        <v>110</v>
      </c>
      <c r="F59" s="3">
        <v>1</v>
      </c>
      <c r="G59" s="3">
        <f>200/1000</f>
        <v>0.2</v>
      </c>
      <c r="H59" s="3">
        <f t="shared" si="1"/>
        <v>0.2</v>
      </c>
      <c r="I59" s="4">
        <v>35125</v>
      </c>
      <c r="J59" s="4"/>
    </row>
    <row r="60" spans="1:10" ht="12.75">
      <c r="A60" s="3">
        <f aca="true" t="shared" si="3" ref="A60:A67">A59+1</f>
        <v>35</v>
      </c>
      <c r="B60" s="8" t="s">
        <v>119</v>
      </c>
      <c r="C60" s="3" t="s">
        <v>67</v>
      </c>
      <c r="D60" s="3" t="s">
        <v>104</v>
      </c>
      <c r="E60" s="3" t="s">
        <v>69</v>
      </c>
      <c r="F60" s="3">
        <v>4</v>
      </c>
      <c r="G60" s="3">
        <f>750/1000</f>
        <v>0.75</v>
      </c>
      <c r="H60" s="3">
        <f t="shared" si="1"/>
        <v>3</v>
      </c>
      <c r="I60" s="4">
        <v>38416</v>
      </c>
      <c r="J60" s="4"/>
    </row>
    <row r="61" spans="1:10" ht="12.75">
      <c r="A61" s="3">
        <f t="shared" si="3"/>
        <v>36</v>
      </c>
      <c r="B61" s="8" t="s">
        <v>120</v>
      </c>
      <c r="C61" s="3" t="s">
        <v>115</v>
      </c>
      <c r="D61" s="3" t="s">
        <v>65</v>
      </c>
      <c r="E61" s="3" t="s">
        <v>121</v>
      </c>
      <c r="F61" s="3">
        <v>1</v>
      </c>
      <c r="G61" s="3">
        <f>225/1000</f>
        <v>0.225</v>
      </c>
      <c r="H61" s="3">
        <f t="shared" si="1"/>
        <v>0.225</v>
      </c>
      <c r="I61" s="4">
        <v>38234</v>
      </c>
      <c r="J61" s="4"/>
    </row>
    <row r="62" spans="1:10" ht="12.75">
      <c r="A62" s="3">
        <f t="shared" si="3"/>
        <v>37</v>
      </c>
      <c r="B62" s="8" t="s">
        <v>122</v>
      </c>
      <c r="C62" s="3" t="s">
        <v>56</v>
      </c>
      <c r="D62" s="3" t="s">
        <v>65</v>
      </c>
      <c r="E62" s="3" t="s">
        <v>59</v>
      </c>
      <c r="F62" s="3">
        <v>2</v>
      </c>
      <c r="G62" s="3">
        <f>350/1000</f>
        <v>0.35</v>
      </c>
      <c r="H62" s="3">
        <f t="shared" si="1"/>
        <v>0.7</v>
      </c>
      <c r="I62" s="4">
        <v>38416</v>
      </c>
      <c r="J62" s="4"/>
    </row>
    <row r="63" spans="1:10" ht="12.75">
      <c r="A63" s="3">
        <f t="shared" si="3"/>
        <v>38</v>
      </c>
      <c r="B63" s="8" t="s">
        <v>123</v>
      </c>
      <c r="C63" s="3" t="s">
        <v>70</v>
      </c>
      <c r="D63" s="3" t="s">
        <v>65</v>
      </c>
      <c r="E63" s="3" t="s">
        <v>71</v>
      </c>
      <c r="F63" s="3">
        <v>2</v>
      </c>
      <c r="G63" s="3">
        <f>800/1000</f>
        <v>0.8</v>
      </c>
      <c r="H63" s="3">
        <f t="shared" si="1"/>
        <v>1.6</v>
      </c>
      <c r="I63" s="4">
        <v>38782</v>
      </c>
      <c r="J63" s="4" t="s">
        <v>296</v>
      </c>
    </row>
    <row r="64" spans="1:10" ht="12.75">
      <c r="A64" s="3">
        <f t="shared" si="3"/>
        <v>39</v>
      </c>
      <c r="B64" s="8" t="s">
        <v>124</v>
      </c>
      <c r="C64" s="3" t="s">
        <v>103</v>
      </c>
      <c r="D64" s="3" t="s">
        <v>104</v>
      </c>
      <c r="E64" s="3" t="s">
        <v>69</v>
      </c>
      <c r="F64" s="3">
        <v>1</v>
      </c>
      <c r="G64" s="3">
        <f>950/1000</f>
        <v>0.95</v>
      </c>
      <c r="H64" s="3">
        <f t="shared" si="1"/>
        <v>0.95</v>
      </c>
      <c r="I64" s="4">
        <v>37683</v>
      </c>
      <c r="J64" s="4"/>
    </row>
    <row r="65" spans="1:10" ht="12.75">
      <c r="A65" s="3">
        <f t="shared" si="3"/>
        <v>40</v>
      </c>
      <c r="B65" s="8" t="s">
        <v>125</v>
      </c>
      <c r="C65" s="3" t="s">
        <v>126</v>
      </c>
      <c r="D65" s="3" t="s">
        <v>65</v>
      </c>
      <c r="E65" s="3" t="s">
        <v>121</v>
      </c>
      <c r="F65" s="3">
        <v>1</v>
      </c>
      <c r="G65" s="3">
        <f>225/1000</f>
        <v>0.225</v>
      </c>
      <c r="H65" s="3">
        <f t="shared" si="1"/>
        <v>0.225</v>
      </c>
      <c r="I65" s="4">
        <v>37867</v>
      </c>
      <c r="J65" s="4"/>
    </row>
    <row r="66" spans="1:10" ht="12.75">
      <c r="A66" s="3">
        <f t="shared" si="3"/>
        <v>41</v>
      </c>
      <c r="B66" s="8" t="s">
        <v>127</v>
      </c>
      <c r="C66" s="3" t="s">
        <v>82</v>
      </c>
      <c r="D66" s="3" t="s">
        <v>65</v>
      </c>
      <c r="E66" s="3" t="s">
        <v>59</v>
      </c>
      <c r="F66" s="3">
        <v>1</v>
      </c>
      <c r="G66" s="3">
        <f>350/1000</f>
        <v>0.35</v>
      </c>
      <c r="H66" s="3">
        <f t="shared" si="1"/>
        <v>0.35</v>
      </c>
      <c r="I66" s="4">
        <v>38416</v>
      </c>
      <c r="J66" s="4"/>
    </row>
    <row r="67" spans="1:10" ht="12.75">
      <c r="A67" s="3">
        <f t="shared" si="3"/>
        <v>42</v>
      </c>
      <c r="B67" s="8" t="s">
        <v>128</v>
      </c>
      <c r="C67" s="3" t="s">
        <v>56</v>
      </c>
      <c r="D67" s="3" t="s">
        <v>65</v>
      </c>
      <c r="E67" s="3" t="s">
        <v>59</v>
      </c>
      <c r="F67" s="3">
        <v>1</v>
      </c>
      <c r="G67" s="3">
        <f>1250/1000</f>
        <v>1.25</v>
      </c>
      <c r="H67" s="3">
        <f t="shared" si="1"/>
        <v>1.25</v>
      </c>
      <c r="I67" s="4">
        <v>38416</v>
      </c>
      <c r="J67" s="4"/>
    </row>
    <row r="68" spans="1:10" ht="12.75">
      <c r="A68" s="3"/>
      <c r="B68" s="8"/>
      <c r="C68" s="3" t="s">
        <v>102</v>
      </c>
      <c r="D68" s="3" t="s">
        <v>104</v>
      </c>
      <c r="E68" s="3" t="s">
        <v>59</v>
      </c>
      <c r="F68" s="3">
        <v>1</v>
      </c>
      <c r="G68" s="3">
        <f>1250/1000</f>
        <v>1.25</v>
      </c>
      <c r="H68" s="3">
        <f t="shared" si="1"/>
        <v>1.25</v>
      </c>
      <c r="I68" s="4">
        <v>38782</v>
      </c>
      <c r="J68" s="4"/>
    </row>
    <row r="69" spans="1:10" ht="12.75">
      <c r="A69" s="3">
        <v>43</v>
      </c>
      <c r="B69" s="8" t="s">
        <v>129</v>
      </c>
      <c r="C69" s="3" t="s">
        <v>82</v>
      </c>
      <c r="D69" s="3" t="s">
        <v>65</v>
      </c>
      <c r="E69" s="3" t="s">
        <v>71</v>
      </c>
      <c r="F69" s="3">
        <v>8</v>
      </c>
      <c r="G69" s="3">
        <f>230/1000</f>
        <v>0.23</v>
      </c>
      <c r="H69" s="3">
        <f t="shared" si="1"/>
        <v>1.84</v>
      </c>
      <c r="I69" s="4">
        <v>35490</v>
      </c>
      <c r="J69" s="4" t="s">
        <v>296</v>
      </c>
    </row>
    <row r="70" spans="1:10" ht="12.75">
      <c r="A70" s="3">
        <f>A69+1</f>
        <v>44</v>
      </c>
      <c r="B70" s="8" t="s">
        <v>130</v>
      </c>
      <c r="C70" s="3" t="s">
        <v>56</v>
      </c>
      <c r="D70" s="3" t="s">
        <v>65</v>
      </c>
      <c r="E70" s="3" t="s">
        <v>63</v>
      </c>
      <c r="F70" s="3">
        <v>8</v>
      </c>
      <c r="G70" s="3">
        <f>250/1000</f>
        <v>0.25</v>
      </c>
      <c r="H70" s="3">
        <f t="shared" si="1"/>
        <v>2</v>
      </c>
      <c r="I70" s="4">
        <v>34394</v>
      </c>
      <c r="J70" s="4"/>
    </row>
    <row r="71" spans="1:10" ht="12.75">
      <c r="A71" s="3">
        <f>A70+1</f>
        <v>45</v>
      </c>
      <c r="B71" s="8" t="s">
        <v>131</v>
      </c>
      <c r="C71" s="3" t="s">
        <v>132</v>
      </c>
      <c r="D71" s="3" t="s">
        <v>62</v>
      </c>
      <c r="E71" s="3" t="s">
        <v>133</v>
      </c>
      <c r="F71" s="3">
        <v>8</v>
      </c>
      <c r="G71" s="3">
        <f>90/1000</f>
        <v>0.09</v>
      </c>
      <c r="H71" s="3">
        <f t="shared" si="1"/>
        <v>0.72</v>
      </c>
      <c r="I71" s="4">
        <v>35490</v>
      </c>
      <c r="J71" s="4"/>
    </row>
    <row r="72" spans="1:10" ht="12.75">
      <c r="A72" s="3"/>
      <c r="B72" s="8"/>
      <c r="C72" s="3" t="s">
        <v>112</v>
      </c>
      <c r="D72" s="3" t="s">
        <v>62</v>
      </c>
      <c r="E72" s="3" t="s">
        <v>110</v>
      </c>
      <c r="F72" s="3">
        <v>1</v>
      </c>
      <c r="G72" s="3">
        <f>200/1000</f>
        <v>0.2</v>
      </c>
      <c r="H72" s="3">
        <f t="shared" si="1"/>
        <v>0.2</v>
      </c>
      <c r="I72" s="4">
        <v>34759</v>
      </c>
      <c r="J72" s="4"/>
    </row>
    <row r="73" spans="1:10" ht="12.75">
      <c r="A73" s="3">
        <v>46</v>
      </c>
      <c r="B73" s="8" t="s">
        <v>286</v>
      </c>
      <c r="C73" s="3" t="s">
        <v>118</v>
      </c>
      <c r="D73" s="3" t="s">
        <v>62</v>
      </c>
      <c r="E73" s="3" t="s">
        <v>110</v>
      </c>
      <c r="F73" s="3">
        <v>1</v>
      </c>
      <c r="G73" s="3">
        <f>200/1000</f>
        <v>0.2</v>
      </c>
      <c r="H73" s="3">
        <f t="shared" si="1"/>
        <v>0.2</v>
      </c>
      <c r="I73" s="4">
        <v>34943</v>
      </c>
      <c r="J73" s="4"/>
    </row>
    <row r="74" spans="1:10" ht="12.75">
      <c r="A74" s="3">
        <f>A73+1</f>
        <v>47</v>
      </c>
      <c r="B74" s="8" t="s">
        <v>134</v>
      </c>
      <c r="C74" s="3" t="s">
        <v>70</v>
      </c>
      <c r="D74" s="3" t="s">
        <v>65</v>
      </c>
      <c r="E74" s="3" t="s">
        <v>71</v>
      </c>
      <c r="F74" s="3">
        <v>1</v>
      </c>
      <c r="G74" s="3">
        <f>800/1000</f>
        <v>0.8</v>
      </c>
      <c r="H74" s="3">
        <f t="shared" si="1"/>
        <v>0.8</v>
      </c>
      <c r="I74" s="4">
        <v>38782</v>
      </c>
      <c r="J74" s="4" t="s">
        <v>296</v>
      </c>
    </row>
    <row r="75" spans="1:10" ht="12.75">
      <c r="A75" s="3">
        <f>A74+1</f>
        <v>48</v>
      </c>
      <c r="B75" s="8" t="s">
        <v>135</v>
      </c>
      <c r="C75" s="3" t="s">
        <v>56</v>
      </c>
      <c r="D75" s="3" t="s">
        <v>65</v>
      </c>
      <c r="E75" s="3" t="s">
        <v>63</v>
      </c>
      <c r="F75" s="3">
        <v>1</v>
      </c>
      <c r="G75" s="3">
        <f>225/1000</f>
        <v>0.225</v>
      </c>
      <c r="H75" s="3">
        <f t="shared" si="1"/>
        <v>0.225</v>
      </c>
      <c r="I75" s="4">
        <v>34759</v>
      </c>
      <c r="J75" s="4"/>
    </row>
    <row r="76" spans="1:10" ht="12.75">
      <c r="A76" s="3">
        <f>A75+1</f>
        <v>49</v>
      </c>
      <c r="B76" s="8" t="s">
        <v>136</v>
      </c>
      <c r="C76" s="3" t="s">
        <v>82</v>
      </c>
      <c r="D76" s="3" t="s">
        <v>65</v>
      </c>
      <c r="E76" s="3" t="s">
        <v>71</v>
      </c>
      <c r="F76" s="3">
        <v>5</v>
      </c>
      <c r="G76" s="3">
        <f>230/1000</f>
        <v>0.23</v>
      </c>
      <c r="H76" s="3">
        <f t="shared" si="1"/>
        <v>1.1500000000000001</v>
      </c>
      <c r="I76" s="4">
        <v>37867</v>
      </c>
      <c r="J76" s="4" t="s">
        <v>296</v>
      </c>
    </row>
    <row r="77" spans="1:10" ht="12.75">
      <c r="A77" s="3">
        <f>A76+1</f>
        <v>50</v>
      </c>
      <c r="B77" s="8" t="s">
        <v>137</v>
      </c>
      <c r="C77" s="3" t="s">
        <v>82</v>
      </c>
      <c r="D77" s="3" t="s">
        <v>65</v>
      </c>
      <c r="E77" s="3" t="s">
        <v>71</v>
      </c>
      <c r="F77" s="3">
        <v>1</v>
      </c>
      <c r="G77" s="3">
        <f>600/1000</f>
        <v>0.6</v>
      </c>
      <c r="H77" s="3">
        <f aca="true" t="shared" si="4" ref="H77:H140">G77*F77</f>
        <v>0.6</v>
      </c>
      <c r="I77" s="4">
        <v>38234</v>
      </c>
      <c r="J77" s="4" t="s">
        <v>296</v>
      </c>
    </row>
    <row r="78" spans="1:10" ht="12.75">
      <c r="A78" s="3">
        <f>A77+1</f>
        <v>51</v>
      </c>
      <c r="B78" s="8" t="s">
        <v>138</v>
      </c>
      <c r="C78" s="3" t="s">
        <v>74</v>
      </c>
      <c r="D78" s="3" t="s">
        <v>65</v>
      </c>
      <c r="E78" s="3" t="s">
        <v>59</v>
      </c>
      <c r="F78" s="3">
        <v>10</v>
      </c>
      <c r="G78" s="3">
        <f>350/1000</f>
        <v>0.35</v>
      </c>
      <c r="H78" s="3">
        <f t="shared" si="4"/>
        <v>3.5</v>
      </c>
      <c r="I78" s="4">
        <v>35855</v>
      </c>
      <c r="J78" s="4" t="s">
        <v>300</v>
      </c>
    </row>
    <row r="79" spans="1:10" ht="12.75">
      <c r="A79" s="3"/>
      <c r="B79" s="8"/>
      <c r="C79" s="3" t="s">
        <v>74</v>
      </c>
      <c r="D79" s="3" t="s">
        <v>65</v>
      </c>
      <c r="E79" s="3" t="s">
        <v>59</v>
      </c>
      <c r="F79" s="3">
        <v>12</v>
      </c>
      <c r="G79" s="3">
        <f>350/1000</f>
        <v>0.35</v>
      </c>
      <c r="H79" s="3">
        <f t="shared" si="4"/>
        <v>4.199999999999999</v>
      </c>
      <c r="I79" s="4">
        <v>36220</v>
      </c>
      <c r="J79" s="4" t="s">
        <v>300</v>
      </c>
    </row>
    <row r="80" spans="1:10" ht="12.75">
      <c r="A80" s="3"/>
      <c r="B80" s="8"/>
      <c r="C80" s="3" t="s">
        <v>74</v>
      </c>
      <c r="D80" s="3" t="s">
        <v>65</v>
      </c>
      <c r="E80" s="3" t="s">
        <v>59</v>
      </c>
      <c r="F80" s="3">
        <v>8</v>
      </c>
      <c r="G80" s="3">
        <f>350/1000</f>
        <v>0.35</v>
      </c>
      <c r="H80" s="3">
        <f t="shared" si="4"/>
        <v>2.8</v>
      </c>
      <c r="I80" s="4">
        <v>37317</v>
      </c>
      <c r="J80" s="4" t="s">
        <v>300</v>
      </c>
    </row>
    <row r="81" spans="1:10" ht="12.75">
      <c r="A81" s="3"/>
      <c r="B81" s="8"/>
      <c r="C81" s="3" t="s">
        <v>74</v>
      </c>
      <c r="D81" s="3" t="s">
        <v>65</v>
      </c>
      <c r="E81" s="3" t="s">
        <v>63</v>
      </c>
      <c r="F81" s="3">
        <v>18</v>
      </c>
      <c r="G81" s="3">
        <f>225/1000</f>
        <v>0.225</v>
      </c>
      <c r="H81" s="3">
        <f t="shared" si="4"/>
        <v>4.05</v>
      </c>
      <c r="I81" s="4">
        <v>35309</v>
      </c>
      <c r="J81" s="4"/>
    </row>
    <row r="82" spans="1:10" ht="12.75">
      <c r="A82" s="3">
        <v>52</v>
      </c>
      <c r="B82" s="8" t="s">
        <v>139</v>
      </c>
      <c r="C82" s="3" t="s">
        <v>67</v>
      </c>
      <c r="D82" s="3" t="s">
        <v>104</v>
      </c>
      <c r="E82" s="3" t="s">
        <v>69</v>
      </c>
      <c r="F82" s="3">
        <v>1</v>
      </c>
      <c r="G82" s="3">
        <f>750/1000</f>
        <v>0.75</v>
      </c>
      <c r="H82" s="3">
        <f t="shared" si="4"/>
        <v>0.75</v>
      </c>
      <c r="I82" s="4">
        <v>38416</v>
      </c>
      <c r="J82" s="4"/>
    </row>
    <row r="83" spans="1:10" ht="12.75">
      <c r="A83" s="3">
        <f>A82+1</f>
        <v>53</v>
      </c>
      <c r="B83" s="8" t="s">
        <v>140</v>
      </c>
      <c r="C83" s="3" t="s">
        <v>141</v>
      </c>
      <c r="D83" s="3" t="s">
        <v>65</v>
      </c>
      <c r="E83" s="3" t="s">
        <v>71</v>
      </c>
      <c r="F83" s="3">
        <v>2</v>
      </c>
      <c r="G83" s="3">
        <f>600/1000</f>
        <v>0.6</v>
      </c>
      <c r="H83" s="3">
        <f t="shared" si="4"/>
        <v>1.2</v>
      </c>
      <c r="I83" s="4">
        <v>38234</v>
      </c>
      <c r="J83" s="4" t="s">
        <v>296</v>
      </c>
    </row>
    <row r="84" spans="1:10" ht="12.75">
      <c r="A84" s="3">
        <f>A83+1</f>
        <v>54</v>
      </c>
      <c r="B84" s="8" t="s">
        <v>142</v>
      </c>
      <c r="C84" s="3" t="s">
        <v>70</v>
      </c>
      <c r="D84" s="3" t="s">
        <v>65</v>
      </c>
      <c r="E84" s="3" t="s">
        <v>71</v>
      </c>
      <c r="F84" s="3">
        <v>1</v>
      </c>
      <c r="G84" s="3">
        <f>800/1000</f>
        <v>0.8</v>
      </c>
      <c r="H84" s="3">
        <f t="shared" si="4"/>
        <v>0.8</v>
      </c>
      <c r="I84" s="4">
        <v>38782</v>
      </c>
      <c r="J84" s="4" t="s">
        <v>296</v>
      </c>
    </row>
    <row r="85" spans="1:10" ht="12.75">
      <c r="A85" s="3">
        <f>A84+1</f>
        <v>55</v>
      </c>
      <c r="B85" s="21" t="s">
        <v>143</v>
      </c>
      <c r="C85" s="3" t="s">
        <v>103</v>
      </c>
      <c r="D85" s="3" t="s">
        <v>104</v>
      </c>
      <c r="E85" s="3" t="s">
        <v>69</v>
      </c>
      <c r="F85" s="3">
        <v>1</v>
      </c>
      <c r="G85" s="3">
        <f>750/1000</f>
        <v>0.75</v>
      </c>
      <c r="H85" s="3">
        <f t="shared" si="4"/>
        <v>0.75</v>
      </c>
      <c r="I85" s="4">
        <v>37681</v>
      </c>
      <c r="J85" s="4"/>
    </row>
    <row r="86" spans="1:11" ht="12.75">
      <c r="A86" s="3"/>
      <c r="B86" s="8"/>
      <c r="C86" s="11" t="s">
        <v>74</v>
      </c>
      <c r="D86" s="11" t="s">
        <v>65</v>
      </c>
      <c r="E86" s="11" t="s">
        <v>59</v>
      </c>
      <c r="F86" s="11">
        <v>1</v>
      </c>
      <c r="G86" s="11">
        <f>1250/1000</f>
        <v>1.25</v>
      </c>
      <c r="H86" s="11">
        <f t="shared" si="4"/>
        <v>1.25</v>
      </c>
      <c r="I86" s="22">
        <v>37681</v>
      </c>
      <c r="J86" s="4" t="s">
        <v>296</v>
      </c>
      <c r="K86" t="s">
        <v>294</v>
      </c>
    </row>
    <row r="87" spans="1:10" ht="12.75">
      <c r="A87" s="3">
        <v>56</v>
      </c>
      <c r="B87" s="8" t="s">
        <v>144</v>
      </c>
      <c r="C87" s="3" t="s">
        <v>56</v>
      </c>
      <c r="D87" s="3" t="s">
        <v>65</v>
      </c>
      <c r="E87" s="3" t="s">
        <v>95</v>
      </c>
      <c r="F87" s="3">
        <v>1</v>
      </c>
      <c r="G87" s="3">
        <f>300/1000</f>
        <v>0.3</v>
      </c>
      <c r="H87" s="3">
        <f t="shared" si="4"/>
        <v>0.3</v>
      </c>
      <c r="I87" s="4">
        <v>34759</v>
      </c>
      <c r="J87" s="4"/>
    </row>
    <row r="88" spans="1:10" ht="12.75">
      <c r="A88" s="3"/>
      <c r="B88" s="8"/>
      <c r="C88" s="3" t="s">
        <v>112</v>
      </c>
      <c r="D88" s="3" t="s">
        <v>62</v>
      </c>
      <c r="E88" s="3" t="s">
        <v>95</v>
      </c>
      <c r="F88" s="3">
        <v>2</v>
      </c>
      <c r="G88" s="3">
        <f>300/1000</f>
        <v>0.3</v>
      </c>
      <c r="H88" s="3">
        <f t="shared" si="4"/>
        <v>0.6</v>
      </c>
      <c r="I88" s="4">
        <v>35125</v>
      </c>
      <c r="J88" s="4"/>
    </row>
    <row r="89" spans="1:10" ht="12.75">
      <c r="A89" s="3"/>
      <c r="B89" s="8"/>
      <c r="C89" s="3" t="s">
        <v>56</v>
      </c>
      <c r="D89" s="3" t="s">
        <v>65</v>
      </c>
      <c r="E89" s="3" t="s">
        <v>95</v>
      </c>
      <c r="F89" s="3">
        <v>1</v>
      </c>
      <c r="G89" s="3">
        <f>600/1000</f>
        <v>0.6</v>
      </c>
      <c r="H89" s="3">
        <f t="shared" si="4"/>
        <v>0.6</v>
      </c>
      <c r="I89" s="4">
        <v>37316</v>
      </c>
      <c r="J89" s="4"/>
    </row>
    <row r="90" spans="1:10" ht="12.75">
      <c r="A90" s="3"/>
      <c r="B90" s="8"/>
      <c r="C90" s="3" t="s">
        <v>56</v>
      </c>
      <c r="D90" s="3" t="s">
        <v>65</v>
      </c>
      <c r="E90" s="3" t="s">
        <v>63</v>
      </c>
      <c r="F90" s="3">
        <v>3</v>
      </c>
      <c r="G90" s="3">
        <f>250/1000</f>
        <v>0.25</v>
      </c>
      <c r="H90" s="3">
        <f t="shared" si="4"/>
        <v>0.75</v>
      </c>
      <c r="I90" s="4">
        <v>34394</v>
      </c>
      <c r="J90" s="4"/>
    </row>
    <row r="91" spans="1:10" ht="12.75">
      <c r="A91" s="3"/>
      <c r="B91" s="8"/>
      <c r="C91" s="3" t="s">
        <v>56</v>
      </c>
      <c r="D91" s="3" t="s">
        <v>65</v>
      </c>
      <c r="E91" s="3" t="s">
        <v>95</v>
      </c>
      <c r="F91" s="3">
        <v>1</v>
      </c>
      <c r="G91" s="3">
        <f>600/1000</f>
        <v>0.6</v>
      </c>
      <c r="H91" s="3">
        <f t="shared" si="4"/>
        <v>0.6</v>
      </c>
      <c r="I91" s="4">
        <v>38596</v>
      </c>
      <c r="J91" s="4"/>
    </row>
    <row r="92" spans="1:10" ht="12.75">
      <c r="A92" s="3">
        <v>57</v>
      </c>
      <c r="B92" s="8" t="s">
        <v>145</v>
      </c>
      <c r="C92" s="3" t="s">
        <v>56</v>
      </c>
      <c r="D92" s="3" t="s">
        <v>65</v>
      </c>
      <c r="E92" s="3" t="s">
        <v>95</v>
      </c>
      <c r="F92" s="3">
        <v>2</v>
      </c>
      <c r="G92" s="3">
        <f>300/1000</f>
        <v>0.3</v>
      </c>
      <c r="H92" s="37">
        <f t="shared" si="4"/>
        <v>0.6</v>
      </c>
      <c r="I92" s="4">
        <v>34759</v>
      </c>
      <c r="J92" s="4"/>
    </row>
    <row r="93" spans="1:10" ht="12.75">
      <c r="A93" s="3"/>
      <c r="B93" s="8"/>
      <c r="C93" s="3" t="s">
        <v>61</v>
      </c>
      <c r="D93" s="3" t="s">
        <v>62</v>
      </c>
      <c r="E93" s="3" t="s">
        <v>95</v>
      </c>
      <c r="F93" s="3">
        <v>4</v>
      </c>
      <c r="G93" s="3">
        <f aca="true" t="shared" si="5" ref="G93:G99">300/1000</f>
        <v>0.3</v>
      </c>
      <c r="H93" s="37">
        <f t="shared" si="4"/>
        <v>1.2</v>
      </c>
      <c r="I93" s="4">
        <v>34943</v>
      </c>
      <c r="J93" s="4"/>
    </row>
    <row r="94" spans="1:10" ht="12.75">
      <c r="A94" s="3"/>
      <c r="B94" s="8"/>
      <c r="C94" s="3" t="s">
        <v>61</v>
      </c>
      <c r="D94" s="3" t="s">
        <v>62</v>
      </c>
      <c r="E94" s="3" t="s">
        <v>95</v>
      </c>
      <c r="F94" s="3">
        <v>7</v>
      </c>
      <c r="G94" s="3">
        <f t="shared" si="5"/>
        <v>0.3</v>
      </c>
      <c r="H94" s="37">
        <f t="shared" si="4"/>
        <v>2.1</v>
      </c>
      <c r="I94" s="4">
        <v>35125</v>
      </c>
      <c r="J94" s="4"/>
    </row>
    <row r="95" spans="1:10" ht="12.75">
      <c r="A95" s="3"/>
      <c r="B95" s="8"/>
      <c r="C95" s="3" t="s">
        <v>61</v>
      </c>
      <c r="D95" s="3" t="s">
        <v>62</v>
      </c>
      <c r="E95" s="3" t="s">
        <v>95</v>
      </c>
      <c r="F95" s="3">
        <v>4</v>
      </c>
      <c r="G95" s="3">
        <f t="shared" si="5"/>
        <v>0.3</v>
      </c>
      <c r="H95" s="37">
        <f t="shared" si="4"/>
        <v>1.2</v>
      </c>
      <c r="I95" s="4">
        <v>35490</v>
      </c>
      <c r="J95" s="4"/>
    </row>
    <row r="96" spans="1:10" ht="12.75">
      <c r="A96" s="3"/>
      <c r="B96" s="8"/>
      <c r="C96" s="3" t="s">
        <v>82</v>
      </c>
      <c r="D96" s="3" t="s">
        <v>65</v>
      </c>
      <c r="E96" s="3" t="s">
        <v>95</v>
      </c>
      <c r="F96" s="3">
        <v>4</v>
      </c>
      <c r="G96" s="3">
        <f t="shared" si="5"/>
        <v>0.3</v>
      </c>
      <c r="H96" s="37">
        <f t="shared" si="4"/>
        <v>1.2</v>
      </c>
      <c r="I96" s="4">
        <v>35490</v>
      </c>
      <c r="J96" s="4"/>
    </row>
    <row r="97" spans="1:10" ht="12.75">
      <c r="A97" s="3"/>
      <c r="B97" s="8"/>
      <c r="C97" s="3" t="s">
        <v>61</v>
      </c>
      <c r="D97" s="3" t="s">
        <v>62</v>
      </c>
      <c r="E97" s="3" t="s">
        <v>95</v>
      </c>
      <c r="F97" s="3">
        <v>2</v>
      </c>
      <c r="G97" s="3">
        <f t="shared" si="5"/>
        <v>0.3</v>
      </c>
      <c r="H97" s="37">
        <f t="shared" si="4"/>
        <v>0.6</v>
      </c>
      <c r="I97" s="4">
        <v>35855</v>
      </c>
      <c r="J97" s="4"/>
    </row>
    <row r="98" spans="1:10" ht="12.75">
      <c r="A98" s="3"/>
      <c r="B98" s="8"/>
      <c r="C98" s="3" t="s">
        <v>82</v>
      </c>
      <c r="D98" s="3" t="s">
        <v>65</v>
      </c>
      <c r="E98" s="3" t="s">
        <v>95</v>
      </c>
      <c r="F98" s="3">
        <v>4</v>
      </c>
      <c r="G98" s="3">
        <f t="shared" si="5"/>
        <v>0.3</v>
      </c>
      <c r="H98" s="37">
        <f t="shared" si="4"/>
        <v>1.2</v>
      </c>
      <c r="I98" s="4">
        <v>35855</v>
      </c>
      <c r="J98" s="4"/>
    </row>
    <row r="99" spans="1:10" ht="12.75">
      <c r="A99" s="3"/>
      <c r="B99" s="8"/>
      <c r="C99" s="3" t="s">
        <v>112</v>
      </c>
      <c r="D99" s="3" t="s">
        <v>62</v>
      </c>
      <c r="E99" s="3" t="s">
        <v>95</v>
      </c>
      <c r="F99" s="3">
        <v>1</v>
      </c>
      <c r="G99" s="3">
        <f t="shared" si="5"/>
        <v>0.3</v>
      </c>
      <c r="H99" s="37">
        <f t="shared" si="4"/>
        <v>0.3</v>
      </c>
      <c r="I99" s="4">
        <v>35855</v>
      </c>
      <c r="J99" s="4"/>
    </row>
    <row r="100" spans="1:10" ht="12.75">
      <c r="A100" s="3"/>
      <c r="B100" s="8"/>
      <c r="C100" s="3" t="s">
        <v>56</v>
      </c>
      <c r="D100" s="3" t="s">
        <v>65</v>
      </c>
      <c r="E100" s="3" t="s">
        <v>95</v>
      </c>
      <c r="F100" s="3">
        <v>1</v>
      </c>
      <c r="G100" s="3">
        <f>200/1000</f>
        <v>0.2</v>
      </c>
      <c r="H100" s="37">
        <f t="shared" si="4"/>
        <v>0.2</v>
      </c>
      <c r="I100" s="4">
        <v>34394</v>
      </c>
      <c r="J100" s="4"/>
    </row>
    <row r="101" spans="1:10" ht="12.75">
      <c r="A101" s="3"/>
      <c r="B101" s="8"/>
      <c r="C101" s="3" t="s">
        <v>56</v>
      </c>
      <c r="D101" s="3" t="s">
        <v>65</v>
      </c>
      <c r="E101" s="3" t="s">
        <v>63</v>
      </c>
      <c r="F101" s="3">
        <v>1</v>
      </c>
      <c r="G101" s="3">
        <f>250/1000</f>
        <v>0.25</v>
      </c>
      <c r="H101" s="37">
        <f t="shared" si="4"/>
        <v>0.25</v>
      </c>
      <c r="I101" s="4">
        <v>34394</v>
      </c>
      <c r="J101" s="4"/>
    </row>
    <row r="102" spans="1:10" ht="12.75">
      <c r="A102" s="3">
        <v>58</v>
      </c>
      <c r="B102" s="8" t="s">
        <v>146</v>
      </c>
      <c r="C102" s="3" t="s">
        <v>56</v>
      </c>
      <c r="D102" s="3" t="s">
        <v>65</v>
      </c>
      <c r="E102" s="3" t="s">
        <v>63</v>
      </c>
      <c r="F102" s="3">
        <v>1</v>
      </c>
      <c r="G102" s="3">
        <f>250/1000</f>
        <v>0.25</v>
      </c>
      <c r="H102" s="3">
        <f t="shared" si="4"/>
        <v>0.25</v>
      </c>
      <c r="I102" s="4">
        <v>34578</v>
      </c>
      <c r="J102" s="4"/>
    </row>
    <row r="103" spans="1:10" ht="12.75">
      <c r="A103" s="3"/>
      <c r="B103" s="8"/>
      <c r="C103" s="3" t="s">
        <v>115</v>
      </c>
      <c r="D103" s="3" t="s">
        <v>65</v>
      </c>
      <c r="E103" s="3" t="s">
        <v>63</v>
      </c>
      <c r="F103" s="3">
        <v>1</v>
      </c>
      <c r="G103" s="3">
        <f>225/1000</f>
        <v>0.225</v>
      </c>
      <c r="H103" s="3">
        <f t="shared" si="4"/>
        <v>0.225</v>
      </c>
      <c r="I103" s="4">
        <v>35309</v>
      </c>
      <c r="J103" s="4"/>
    </row>
    <row r="104" spans="1:10" ht="12.75">
      <c r="A104" s="3"/>
      <c r="B104" s="8"/>
      <c r="C104" s="3" t="s">
        <v>115</v>
      </c>
      <c r="D104" s="3" t="s">
        <v>65</v>
      </c>
      <c r="E104" s="3" t="s">
        <v>63</v>
      </c>
      <c r="F104" s="3">
        <v>1</v>
      </c>
      <c r="G104" s="3">
        <f>225/1000</f>
        <v>0.225</v>
      </c>
      <c r="H104" s="3">
        <f t="shared" si="4"/>
        <v>0.225</v>
      </c>
      <c r="I104" s="4">
        <v>34943</v>
      </c>
      <c r="J104" s="4"/>
    </row>
    <row r="105" spans="1:10" ht="12.75">
      <c r="A105" s="3">
        <v>59</v>
      </c>
      <c r="B105" s="8" t="s">
        <v>147</v>
      </c>
      <c r="C105" s="3" t="s">
        <v>61</v>
      </c>
      <c r="D105" s="3" t="s">
        <v>62</v>
      </c>
      <c r="E105" s="3" t="s">
        <v>73</v>
      </c>
      <c r="F105" s="3">
        <v>4</v>
      </c>
      <c r="G105" s="3">
        <f>250/1000</f>
        <v>0.25</v>
      </c>
      <c r="H105" s="3">
        <f t="shared" si="4"/>
        <v>1</v>
      </c>
      <c r="I105" s="4">
        <v>35309</v>
      </c>
      <c r="J105" s="4"/>
    </row>
    <row r="106" spans="1:10" ht="12.75">
      <c r="A106" s="3"/>
      <c r="B106" s="8"/>
      <c r="C106" s="3" t="s">
        <v>74</v>
      </c>
      <c r="D106" s="3" t="s">
        <v>65</v>
      </c>
      <c r="E106" s="3" t="s">
        <v>59</v>
      </c>
      <c r="F106" s="3">
        <v>3</v>
      </c>
      <c r="G106" s="3">
        <f>350/1000</f>
        <v>0.35</v>
      </c>
      <c r="H106" s="3">
        <f t="shared" si="4"/>
        <v>1.0499999999999998</v>
      </c>
      <c r="I106" s="4">
        <v>35674</v>
      </c>
      <c r="J106" s="4" t="s">
        <v>296</v>
      </c>
    </row>
    <row r="107" spans="1:10" ht="12.75">
      <c r="A107" s="3"/>
      <c r="B107" s="8"/>
      <c r="C107" s="3" t="s">
        <v>74</v>
      </c>
      <c r="D107" s="3" t="s">
        <v>65</v>
      </c>
      <c r="E107" s="3" t="s">
        <v>59</v>
      </c>
      <c r="F107" s="3">
        <v>5</v>
      </c>
      <c r="G107" s="3">
        <f>350/1000</f>
        <v>0.35</v>
      </c>
      <c r="H107" s="3">
        <f t="shared" si="4"/>
        <v>1.75</v>
      </c>
      <c r="I107" s="4">
        <v>35855</v>
      </c>
      <c r="J107" s="4" t="s">
        <v>296</v>
      </c>
    </row>
    <row r="108" spans="1:10" ht="12.75">
      <c r="A108" s="3"/>
      <c r="B108" s="8"/>
      <c r="C108" s="3" t="s">
        <v>74</v>
      </c>
      <c r="D108" s="3" t="s">
        <v>65</v>
      </c>
      <c r="E108" s="3" t="s">
        <v>59</v>
      </c>
      <c r="F108" s="3">
        <v>7</v>
      </c>
      <c r="G108" s="3">
        <f>350/1000</f>
        <v>0.35</v>
      </c>
      <c r="H108" s="3">
        <f t="shared" si="4"/>
        <v>2.4499999999999997</v>
      </c>
      <c r="I108" s="4">
        <v>37316</v>
      </c>
      <c r="J108" s="4" t="s">
        <v>296</v>
      </c>
    </row>
    <row r="109" spans="1:10" ht="12.75">
      <c r="A109" s="3">
        <v>60</v>
      </c>
      <c r="B109" s="8" t="s">
        <v>148</v>
      </c>
      <c r="C109" s="3" t="s">
        <v>82</v>
      </c>
      <c r="D109" s="3" t="s">
        <v>65</v>
      </c>
      <c r="E109" s="3" t="s">
        <v>71</v>
      </c>
      <c r="F109" s="3">
        <v>1</v>
      </c>
      <c r="G109" s="3">
        <f>800/1000</f>
        <v>0.8</v>
      </c>
      <c r="H109" s="3">
        <f t="shared" si="4"/>
        <v>0.8</v>
      </c>
      <c r="I109" s="4">
        <v>38782</v>
      </c>
      <c r="J109" s="4" t="s">
        <v>296</v>
      </c>
    </row>
    <row r="110" spans="1:10" ht="12.75">
      <c r="A110" s="3">
        <f>A109+1</f>
        <v>61</v>
      </c>
      <c r="B110" s="8" t="s">
        <v>149</v>
      </c>
      <c r="C110" s="3" t="s">
        <v>56</v>
      </c>
      <c r="D110" s="3" t="s">
        <v>65</v>
      </c>
      <c r="E110" s="3" t="s">
        <v>63</v>
      </c>
      <c r="F110" s="3">
        <v>1</v>
      </c>
      <c r="G110" s="3">
        <f>250/1000</f>
        <v>0.25</v>
      </c>
      <c r="H110" s="3">
        <f t="shared" si="4"/>
        <v>0.25</v>
      </c>
      <c r="I110" s="4">
        <v>34394</v>
      </c>
      <c r="J110" s="4"/>
    </row>
    <row r="111" spans="1:10" ht="12.75">
      <c r="A111" s="3">
        <f>A110+1</f>
        <v>62</v>
      </c>
      <c r="B111" s="8" t="s">
        <v>150</v>
      </c>
      <c r="C111" s="3" t="s">
        <v>82</v>
      </c>
      <c r="D111" s="3" t="s">
        <v>65</v>
      </c>
      <c r="E111" s="3" t="s">
        <v>71</v>
      </c>
      <c r="F111" s="3">
        <v>1</v>
      </c>
      <c r="G111" s="3">
        <f>800/1000</f>
        <v>0.8</v>
      </c>
      <c r="H111" s="3">
        <f t="shared" si="4"/>
        <v>0.8</v>
      </c>
      <c r="I111" s="4">
        <v>38777</v>
      </c>
      <c r="J111" s="4" t="s">
        <v>296</v>
      </c>
    </row>
    <row r="112" spans="1:10" ht="12.75">
      <c r="A112" s="3">
        <f>A111+1</f>
        <v>63</v>
      </c>
      <c r="B112" s="8" t="s">
        <v>151</v>
      </c>
      <c r="C112" s="3" t="s">
        <v>61</v>
      </c>
      <c r="D112" s="3" t="s">
        <v>62</v>
      </c>
      <c r="E112" s="3" t="s">
        <v>91</v>
      </c>
      <c r="F112" s="3">
        <v>12</v>
      </c>
      <c r="G112" s="3">
        <f>225/1000</f>
        <v>0.225</v>
      </c>
      <c r="H112" s="3">
        <f t="shared" si="4"/>
        <v>2.7</v>
      </c>
      <c r="I112" s="4">
        <v>35125</v>
      </c>
      <c r="J112" s="4"/>
    </row>
    <row r="113" spans="1:10" ht="12.75">
      <c r="A113" s="3">
        <f>A112+1</f>
        <v>64</v>
      </c>
      <c r="B113" s="8" t="s">
        <v>152</v>
      </c>
      <c r="C113" s="3" t="s">
        <v>67</v>
      </c>
      <c r="D113" s="3" t="s">
        <v>104</v>
      </c>
      <c r="E113" s="3" t="s">
        <v>69</v>
      </c>
      <c r="F113" s="3">
        <v>1</v>
      </c>
      <c r="G113" s="3">
        <f>750/1000</f>
        <v>0.75</v>
      </c>
      <c r="H113" s="3">
        <f t="shared" si="4"/>
        <v>0.75</v>
      </c>
      <c r="I113" s="4">
        <v>38596</v>
      </c>
      <c r="J113" s="38"/>
    </row>
    <row r="114" spans="1:11" ht="12.75">
      <c r="A114" s="3">
        <f>A113+1</f>
        <v>65</v>
      </c>
      <c r="B114" s="18" t="s">
        <v>153</v>
      </c>
      <c r="C114" s="19" t="s">
        <v>74</v>
      </c>
      <c r="D114" s="19" t="s">
        <v>65</v>
      </c>
      <c r="E114" s="19" t="s">
        <v>59</v>
      </c>
      <c r="F114" s="19">
        <v>1</v>
      </c>
      <c r="G114" s="19">
        <f>1250/1000</f>
        <v>1.25</v>
      </c>
      <c r="H114" s="19">
        <f t="shared" si="4"/>
        <v>1.25</v>
      </c>
      <c r="I114" s="20">
        <v>37865</v>
      </c>
      <c r="J114" s="38" t="s">
        <v>296</v>
      </c>
      <c r="K114" t="s">
        <v>294</v>
      </c>
    </row>
    <row r="115" spans="1:11" ht="12.75">
      <c r="A115" s="3"/>
      <c r="B115" s="18"/>
      <c r="C115" s="19" t="s">
        <v>82</v>
      </c>
      <c r="D115" s="19" t="s">
        <v>65</v>
      </c>
      <c r="E115" s="19" t="s">
        <v>59</v>
      </c>
      <c r="F115" s="19">
        <v>1</v>
      </c>
      <c r="G115" s="19">
        <f>350/1000</f>
        <v>0.35</v>
      </c>
      <c r="H115" s="19">
        <f t="shared" si="4"/>
        <v>0.35</v>
      </c>
      <c r="I115" s="20">
        <v>37865</v>
      </c>
      <c r="J115" s="38" t="s">
        <v>296</v>
      </c>
      <c r="K115" t="s">
        <v>294</v>
      </c>
    </row>
    <row r="116" spans="1:10" ht="12.75">
      <c r="A116" s="3">
        <v>66</v>
      </c>
      <c r="B116" s="8" t="s">
        <v>154</v>
      </c>
      <c r="C116" s="3" t="s">
        <v>56</v>
      </c>
      <c r="D116" s="3" t="s">
        <v>65</v>
      </c>
      <c r="E116" s="3" t="s">
        <v>60</v>
      </c>
      <c r="F116" s="3">
        <v>4</v>
      </c>
      <c r="G116" s="3">
        <f>200/1000</f>
        <v>0.2</v>
      </c>
      <c r="H116" s="3">
        <f t="shared" si="4"/>
        <v>0.8</v>
      </c>
      <c r="I116" s="4">
        <v>34759</v>
      </c>
      <c r="J116" s="38"/>
    </row>
    <row r="117" spans="1:10" ht="12.75">
      <c r="A117" s="3"/>
      <c r="B117" s="8"/>
      <c r="C117" s="3" t="s">
        <v>56</v>
      </c>
      <c r="D117" s="3" t="s">
        <v>65</v>
      </c>
      <c r="E117" s="3" t="s">
        <v>60</v>
      </c>
      <c r="F117" s="3">
        <v>1</v>
      </c>
      <c r="G117" s="3">
        <f>200/1000</f>
        <v>0.2</v>
      </c>
      <c r="H117" s="3">
        <f t="shared" si="4"/>
        <v>0.2</v>
      </c>
      <c r="I117" s="4">
        <v>35125</v>
      </c>
      <c r="J117" s="38"/>
    </row>
    <row r="118" spans="1:10" ht="12.75">
      <c r="A118" s="3"/>
      <c r="B118" s="8"/>
      <c r="C118" s="3" t="s">
        <v>82</v>
      </c>
      <c r="D118" s="3" t="s">
        <v>65</v>
      </c>
      <c r="E118" s="3" t="s">
        <v>60</v>
      </c>
      <c r="F118" s="3">
        <v>4</v>
      </c>
      <c r="G118" s="3">
        <f>200/1000</f>
        <v>0.2</v>
      </c>
      <c r="H118" s="3">
        <f t="shared" si="4"/>
        <v>0.8</v>
      </c>
      <c r="I118" s="4">
        <v>35125</v>
      </c>
      <c r="J118" s="4"/>
    </row>
    <row r="119" spans="1:10" ht="12.75">
      <c r="A119" s="3">
        <v>67</v>
      </c>
      <c r="B119" s="8" t="s">
        <v>155</v>
      </c>
      <c r="C119" s="3" t="s">
        <v>56</v>
      </c>
      <c r="D119" s="3" t="s">
        <v>65</v>
      </c>
      <c r="E119" s="3" t="s">
        <v>59</v>
      </c>
      <c r="F119" s="3">
        <v>1</v>
      </c>
      <c r="G119" s="3">
        <f>600/1000</f>
        <v>0.6</v>
      </c>
      <c r="H119" s="3">
        <f t="shared" si="4"/>
        <v>0.6</v>
      </c>
      <c r="I119" s="4">
        <v>38782</v>
      </c>
      <c r="J119" s="4"/>
    </row>
    <row r="120" spans="1:10" ht="12.75">
      <c r="A120" s="3">
        <f>A119+1</f>
        <v>68</v>
      </c>
      <c r="B120" s="8" t="s">
        <v>156</v>
      </c>
      <c r="C120" s="3" t="s">
        <v>56</v>
      </c>
      <c r="D120" s="3" t="s">
        <v>65</v>
      </c>
      <c r="E120" s="3" t="s">
        <v>63</v>
      </c>
      <c r="F120" s="3">
        <v>2</v>
      </c>
      <c r="G120" s="3">
        <f>225/1000</f>
        <v>0.225</v>
      </c>
      <c r="H120" s="3">
        <f t="shared" si="4"/>
        <v>0.45</v>
      </c>
      <c r="I120" s="4">
        <v>34759</v>
      </c>
      <c r="J120" s="4"/>
    </row>
    <row r="121" spans="1:10" ht="12.75">
      <c r="A121" s="3">
        <f>A120+1</f>
        <v>69</v>
      </c>
      <c r="B121" s="8" t="s">
        <v>157</v>
      </c>
      <c r="C121" s="3" t="s">
        <v>56</v>
      </c>
      <c r="D121" s="3" t="s">
        <v>65</v>
      </c>
      <c r="E121" s="3" t="s">
        <v>91</v>
      </c>
      <c r="F121" s="3">
        <v>9</v>
      </c>
      <c r="G121" s="3">
        <f>225/1000</f>
        <v>0.225</v>
      </c>
      <c r="H121" s="3">
        <f t="shared" si="4"/>
        <v>2.025</v>
      </c>
      <c r="I121" s="4">
        <v>34394</v>
      </c>
      <c r="J121" s="4"/>
    </row>
    <row r="122" spans="1:10" ht="12.75">
      <c r="A122" s="3"/>
      <c r="B122" s="8"/>
      <c r="C122" s="3" t="s">
        <v>56</v>
      </c>
      <c r="D122" s="3" t="s">
        <v>65</v>
      </c>
      <c r="E122" s="3" t="s">
        <v>95</v>
      </c>
      <c r="F122" s="3">
        <v>1</v>
      </c>
      <c r="G122" s="3">
        <f>300/1000</f>
        <v>0.3</v>
      </c>
      <c r="H122" s="3">
        <f t="shared" si="4"/>
        <v>0.3</v>
      </c>
      <c r="I122" s="4">
        <v>34759</v>
      </c>
      <c r="J122" s="4"/>
    </row>
    <row r="123" spans="1:11" ht="12.75">
      <c r="A123" s="3">
        <v>70</v>
      </c>
      <c r="B123" s="25" t="s">
        <v>158</v>
      </c>
      <c r="C123" s="26" t="s">
        <v>70</v>
      </c>
      <c r="D123" s="26" t="s">
        <v>65</v>
      </c>
      <c r="E123" s="26" t="s">
        <v>71</v>
      </c>
      <c r="F123" s="26">
        <v>3</v>
      </c>
      <c r="G123" s="26">
        <f>800/1000</f>
        <v>0.8</v>
      </c>
      <c r="H123" s="26">
        <f t="shared" si="4"/>
        <v>2.4000000000000004</v>
      </c>
      <c r="I123" s="27">
        <v>38782</v>
      </c>
      <c r="J123" s="4" t="s">
        <v>296</v>
      </c>
      <c r="K123" t="s">
        <v>299</v>
      </c>
    </row>
    <row r="124" spans="1:11" ht="12.75">
      <c r="A124" s="3"/>
      <c r="B124" s="25"/>
      <c r="C124" s="26" t="s">
        <v>56</v>
      </c>
      <c r="D124" s="26" t="s">
        <v>65</v>
      </c>
      <c r="E124" s="26" t="s">
        <v>59</v>
      </c>
      <c r="F124" s="26">
        <v>1</v>
      </c>
      <c r="G124" s="26">
        <f>1250/1000</f>
        <v>1.25</v>
      </c>
      <c r="H124" s="26">
        <f t="shared" si="4"/>
        <v>1.25</v>
      </c>
      <c r="I124" s="27">
        <v>38596</v>
      </c>
      <c r="J124" s="4" t="s">
        <v>296</v>
      </c>
      <c r="K124" t="s">
        <v>299</v>
      </c>
    </row>
    <row r="125" spans="1:10" ht="12.75">
      <c r="A125" s="3">
        <v>71</v>
      </c>
      <c r="B125" s="8" t="s">
        <v>159</v>
      </c>
      <c r="C125" s="3" t="s">
        <v>56</v>
      </c>
      <c r="D125" s="3" t="s">
        <v>65</v>
      </c>
      <c r="E125" s="3" t="s">
        <v>63</v>
      </c>
      <c r="F125" s="3">
        <v>4</v>
      </c>
      <c r="G125" s="3">
        <f>250/1000</f>
        <v>0.25</v>
      </c>
      <c r="H125" s="3">
        <f t="shared" si="4"/>
        <v>1</v>
      </c>
      <c r="I125" s="4">
        <v>34394</v>
      </c>
      <c r="J125" s="4"/>
    </row>
    <row r="126" spans="1:10" ht="12.75">
      <c r="A126" s="3"/>
      <c r="B126" s="8"/>
      <c r="C126" s="3" t="s">
        <v>56</v>
      </c>
      <c r="D126" s="3" t="s">
        <v>65</v>
      </c>
      <c r="E126" s="3" t="s">
        <v>63</v>
      </c>
      <c r="F126" s="3">
        <v>8</v>
      </c>
      <c r="G126" s="3">
        <f>250/1000</f>
        <v>0.25</v>
      </c>
      <c r="H126" s="3">
        <f t="shared" si="4"/>
        <v>2</v>
      </c>
      <c r="I126" s="4">
        <v>34578</v>
      </c>
      <c r="J126" s="4"/>
    </row>
    <row r="127" spans="1:10" ht="12.75">
      <c r="A127" s="3">
        <v>72</v>
      </c>
      <c r="B127" s="15" t="s">
        <v>160</v>
      </c>
      <c r="C127" s="16" t="s">
        <v>56</v>
      </c>
      <c r="D127" s="16" t="s">
        <v>65</v>
      </c>
      <c r="E127" s="16" t="s">
        <v>71</v>
      </c>
      <c r="F127" s="16">
        <v>14</v>
      </c>
      <c r="G127" s="16">
        <f>600/1000</f>
        <v>0.6</v>
      </c>
      <c r="H127" s="16">
        <f t="shared" si="4"/>
        <v>8.4</v>
      </c>
      <c r="I127" s="17">
        <v>38050</v>
      </c>
      <c r="J127" s="4" t="s">
        <v>296</v>
      </c>
    </row>
    <row r="128" spans="1:10" ht="12.75">
      <c r="A128" s="3"/>
      <c r="B128" s="15"/>
      <c r="C128" s="16" t="s">
        <v>161</v>
      </c>
      <c r="D128" s="16" t="s">
        <v>65</v>
      </c>
      <c r="E128" s="16" t="s">
        <v>71</v>
      </c>
      <c r="F128" s="16">
        <v>13</v>
      </c>
      <c r="G128" s="16">
        <f>800/1000</f>
        <v>0.8</v>
      </c>
      <c r="H128" s="16">
        <f t="shared" si="4"/>
        <v>10.4</v>
      </c>
      <c r="I128" s="17">
        <v>38416</v>
      </c>
      <c r="J128" s="4" t="s">
        <v>296</v>
      </c>
    </row>
    <row r="129" spans="1:10" ht="12.75">
      <c r="A129" s="3"/>
      <c r="B129" s="15"/>
      <c r="C129" s="16" t="s">
        <v>161</v>
      </c>
      <c r="D129" s="16" t="s">
        <v>65</v>
      </c>
      <c r="E129" s="16" t="s">
        <v>71</v>
      </c>
      <c r="F129" s="16">
        <v>1</v>
      </c>
      <c r="G129" s="16">
        <f>800/1000</f>
        <v>0.8</v>
      </c>
      <c r="H129" s="16">
        <f t="shared" si="4"/>
        <v>0.8</v>
      </c>
      <c r="I129" s="17">
        <v>38600</v>
      </c>
      <c r="J129" s="4" t="s">
        <v>296</v>
      </c>
    </row>
    <row r="130" spans="1:11" ht="12.75">
      <c r="A130" s="3">
        <v>73</v>
      </c>
      <c r="B130" s="8" t="s">
        <v>162</v>
      </c>
      <c r="C130" s="3" t="s">
        <v>74</v>
      </c>
      <c r="D130" s="3" t="s">
        <v>65</v>
      </c>
      <c r="E130" s="3" t="s">
        <v>59</v>
      </c>
      <c r="F130" s="3">
        <v>1</v>
      </c>
      <c r="G130" s="3">
        <f>350/1000</f>
        <v>0.35</v>
      </c>
      <c r="H130" s="3">
        <f t="shared" si="4"/>
        <v>0.35</v>
      </c>
      <c r="I130" s="5">
        <v>35490</v>
      </c>
      <c r="J130" s="48" t="s">
        <v>300</v>
      </c>
      <c r="K130" s="14"/>
    </row>
    <row r="131" spans="1:16" ht="12.75">
      <c r="A131" s="3">
        <f>A130+1</f>
        <v>74</v>
      </c>
      <c r="B131" s="21" t="s">
        <v>163</v>
      </c>
      <c r="C131" s="11" t="s">
        <v>74</v>
      </c>
      <c r="D131" s="11" t="s">
        <v>65</v>
      </c>
      <c r="E131" s="11" t="s">
        <v>59</v>
      </c>
      <c r="F131" s="11">
        <v>1</v>
      </c>
      <c r="G131" s="11">
        <f>1250/1000</f>
        <v>1.25</v>
      </c>
      <c r="H131" s="11">
        <f t="shared" si="4"/>
        <v>1.25</v>
      </c>
      <c r="I131" s="22">
        <v>38047</v>
      </c>
      <c r="J131" s="38" t="s">
        <v>296</v>
      </c>
      <c r="K131" s="14">
        <v>1.25</v>
      </c>
      <c r="L131" s="14" t="s">
        <v>291</v>
      </c>
      <c r="P131" s="10" t="s">
        <v>290</v>
      </c>
    </row>
    <row r="132" spans="1:12" ht="12.75">
      <c r="A132" s="3"/>
      <c r="B132" s="8"/>
      <c r="C132" s="16" t="s">
        <v>56</v>
      </c>
      <c r="D132" s="16" t="s">
        <v>65</v>
      </c>
      <c r="E132" s="16" t="s">
        <v>59</v>
      </c>
      <c r="F132" s="16">
        <v>1</v>
      </c>
      <c r="G132" s="16">
        <f>1250/1000</f>
        <v>1.25</v>
      </c>
      <c r="H132" s="16">
        <f t="shared" si="4"/>
        <v>1.25</v>
      </c>
      <c r="I132" s="17">
        <v>38412</v>
      </c>
      <c r="J132" s="38" t="s">
        <v>300</v>
      </c>
      <c r="K132" s="79">
        <v>26.25</v>
      </c>
      <c r="L132" s="14"/>
    </row>
    <row r="133" spans="1:16" ht="12.75">
      <c r="A133" s="3"/>
      <c r="B133" s="8"/>
      <c r="C133" s="16" t="s">
        <v>164</v>
      </c>
      <c r="D133" s="16" t="s">
        <v>104</v>
      </c>
      <c r="E133" s="16" t="s">
        <v>59</v>
      </c>
      <c r="F133" s="16">
        <v>20</v>
      </c>
      <c r="G133" s="16">
        <f>1250/1000</f>
        <v>1.25</v>
      </c>
      <c r="H133" s="16">
        <f t="shared" si="4"/>
        <v>25</v>
      </c>
      <c r="I133" s="17">
        <v>38777</v>
      </c>
      <c r="J133" s="38" t="s">
        <v>300</v>
      </c>
      <c r="K133" s="80"/>
      <c r="L133" s="14" t="s">
        <v>289</v>
      </c>
      <c r="P133" s="10" t="s">
        <v>288</v>
      </c>
    </row>
    <row r="134" spans="1:10" ht="12.75">
      <c r="A134" s="3">
        <v>75</v>
      </c>
      <c r="B134" s="8" t="s">
        <v>165</v>
      </c>
      <c r="C134" s="3" t="s">
        <v>56</v>
      </c>
      <c r="D134" s="3" t="s">
        <v>65</v>
      </c>
      <c r="E134" s="3" t="s">
        <v>93</v>
      </c>
      <c r="F134" s="3">
        <v>3</v>
      </c>
      <c r="G134" s="3">
        <f>320/1000</f>
        <v>0.32</v>
      </c>
      <c r="H134" s="3">
        <f t="shared" si="4"/>
        <v>0.96</v>
      </c>
      <c r="I134" s="4">
        <v>34759</v>
      </c>
      <c r="J134" s="38"/>
    </row>
    <row r="135" spans="1:10" ht="12.75">
      <c r="A135" s="3">
        <f aca="true" t="shared" si="6" ref="A135:A197">A134+1</f>
        <v>76</v>
      </c>
      <c r="B135" s="8" t="s">
        <v>166</v>
      </c>
      <c r="C135" s="3" t="s">
        <v>61</v>
      </c>
      <c r="D135" s="3" t="s">
        <v>62</v>
      </c>
      <c r="E135" s="3" t="s">
        <v>95</v>
      </c>
      <c r="F135" s="3">
        <v>10</v>
      </c>
      <c r="G135" s="3">
        <f>300/1000</f>
        <v>0.3</v>
      </c>
      <c r="H135" s="3">
        <f t="shared" si="4"/>
        <v>3</v>
      </c>
      <c r="I135" s="4">
        <v>35125</v>
      </c>
      <c r="J135" s="38"/>
    </row>
    <row r="136" spans="1:11" ht="12.75">
      <c r="A136" s="3">
        <f t="shared" si="6"/>
        <v>77</v>
      </c>
      <c r="B136" s="21" t="s">
        <v>167</v>
      </c>
      <c r="C136" s="11" t="s">
        <v>126</v>
      </c>
      <c r="D136" s="11" t="s">
        <v>65</v>
      </c>
      <c r="E136" s="11" t="s">
        <v>59</v>
      </c>
      <c r="F136" s="11">
        <v>1</v>
      </c>
      <c r="G136" s="11">
        <f>1250/1000</f>
        <v>1.25</v>
      </c>
      <c r="H136" s="11">
        <f t="shared" si="4"/>
        <v>1.25</v>
      </c>
      <c r="I136" s="22">
        <v>38412</v>
      </c>
      <c r="J136" s="38" t="s">
        <v>296</v>
      </c>
      <c r="K136" s="14" t="s">
        <v>291</v>
      </c>
    </row>
    <row r="137" spans="1:10" ht="12.75">
      <c r="A137" s="3">
        <f t="shared" si="6"/>
        <v>78</v>
      </c>
      <c r="B137" s="8" t="s">
        <v>168</v>
      </c>
      <c r="C137" s="3" t="s">
        <v>103</v>
      </c>
      <c r="D137" s="3" t="s">
        <v>104</v>
      </c>
      <c r="E137" s="3" t="s">
        <v>69</v>
      </c>
      <c r="F137" s="3">
        <v>1</v>
      </c>
      <c r="G137" s="3">
        <f>750/1000</f>
        <v>0.75</v>
      </c>
      <c r="H137" s="3">
        <f t="shared" si="4"/>
        <v>0.75</v>
      </c>
      <c r="I137" s="4">
        <v>38596</v>
      </c>
      <c r="J137" s="38"/>
    </row>
    <row r="138" spans="1:10" ht="12.75">
      <c r="A138" s="3">
        <f t="shared" si="6"/>
        <v>79</v>
      </c>
      <c r="B138" s="8" t="s">
        <v>169</v>
      </c>
      <c r="C138" s="3" t="s">
        <v>112</v>
      </c>
      <c r="D138" s="3" t="s">
        <v>62</v>
      </c>
      <c r="E138" s="3" t="s">
        <v>110</v>
      </c>
      <c r="F138" s="3">
        <v>1</v>
      </c>
      <c r="G138" s="3">
        <f>140/1000</f>
        <v>0.14</v>
      </c>
      <c r="H138" s="3">
        <f t="shared" si="4"/>
        <v>0.14</v>
      </c>
      <c r="I138" s="4">
        <v>34759</v>
      </c>
      <c r="J138" s="38"/>
    </row>
    <row r="139" spans="1:10" ht="12.75">
      <c r="A139" s="3"/>
      <c r="B139" s="8"/>
      <c r="C139" s="3" t="s">
        <v>118</v>
      </c>
      <c r="D139" s="3" t="s">
        <v>62</v>
      </c>
      <c r="E139" s="3" t="s">
        <v>110</v>
      </c>
      <c r="F139" s="3">
        <v>3</v>
      </c>
      <c r="G139" s="3">
        <f>140/1000</f>
        <v>0.14</v>
      </c>
      <c r="H139" s="3">
        <f t="shared" si="4"/>
        <v>0.42000000000000004</v>
      </c>
      <c r="I139" s="4">
        <v>35125</v>
      </c>
      <c r="J139" s="38"/>
    </row>
    <row r="140" spans="1:10" ht="12.75">
      <c r="A140" s="3">
        <v>80</v>
      </c>
      <c r="B140" s="8" t="s">
        <v>170</v>
      </c>
      <c r="C140" s="3" t="s">
        <v>56</v>
      </c>
      <c r="D140" s="3" t="s">
        <v>65</v>
      </c>
      <c r="E140" s="3" t="s">
        <v>63</v>
      </c>
      <c r="F140" s="3">
        <v>2</v>
      </c>
      <c r="G140" s="3">
        <f>250/1000</f>
        <v>0.25</v>
      </c>
      <c r="H140" s="3">
        <f t="shared" si="4"/>
        <v>0.5</v>
      </c>
      <c r="I140" s="4">
        <v>34578</v>
      </c>
      <c r="J140" s="4"/>
    </row>
    <row r="141" spans="1:10" ht="12.75">
      <c r="A141" s="3">
        <f t="shared" si="6"/>
        <v>81</v>
      </c>
      <c r="B141" s="8" t="s">
        <v>171</v>
      </c>
      <c r="C141" s="3" t="s">
        <v>132</v>
      </c>
      <c r="D141" s="3" t="s">
        <v>62</v>
      </c>
      <c r="E141" s="3" t="s">
        <v>133</v>
      </c>
      <c r="F141" s="3">
        <v>1</v>
      </c>
      <c r="G141" s="3">
        <f>90/1000</f>
        <v>0.09</v>
      </c>
      <c r="H141" s="3">
        <f aca="true" t="shared" si="7" ref="H141:H204">G141*F141</f>
        <v>0.09</v>
      </c>
      <c r="I141" s="4">
        <v>35855</v>
      </c>
      <c r="J141" s="4"/>
    </row>
    <row r="142" spans="1:10" ht="12.75">
      <c r="A142" s="3"/>
      <c r="B142" s="8"/>
      <c r="C142" s="3" t="s">
        <v>132</v>
      </c>
      <c r="D142" s="3" t="s">
        <v>62</v>
      </c>
      <c r="E142" s="3" t="s">
        <v>133</v>
      </c>
      <c r="F142" s="3">
        <v>5</v>
      </c>
      <c r="G142" s="3">
        <f>90/1000</f>
        <v>0.09</v>
      </c>
      <c r="H142" s="3">
        <f t="shared" si="7"/>
        <v>0.44999999999999996</v>
      </c>
      <c r="I142" s="4">
        <v>35490</v>
      </c>
      <c r="J142" s="4"/>
    </row>
    <row r="143" spans="1:10" ht="12.75">
      <c r="A143" s="3"/>
      <c r="B143" s="8"/>
      <c r="C143" s="3" t="s">
        <v>115</v>
      </c>
      <c r="D143" s="3" t="s">
        <v>65</v>
      </c>
      <c r="E143" s="3" t="s">
        <v>63</v>
      </c>
      <c r="F143" s="3">
        <v>2</v>
      </c>
      <c r="G143" s="3">
        <f>225/1000</f>
        <v>0.225</v>
      </c>
      <c r="H143" s="3">
        <f t="shared" si="7"/>
        <v>0.45</v>
      </c>
      <c r="I143" s="4">
        <v>35125</v>
      </c>
      <c r="J143" s="4"/>
    </row>
    <row r="144" spans="1:10" ht="12.75">
      <c r="A144" s="3"/>
      <c r="B144" s="8"/>
      <c r="C144" s="3" t="s">
        <v>126</v>
      </c>
      <c r="D144" s="3" t="s">
        <v>65</v>
      </c>
      <c r="E144" s="3" t="s">
        <v>63</v>
      </c>
      <c r="F144" s="3">
        <v>1</v>
      </c>
      <c r="G144" s="3">
        <f>225/1000</f>
        <v>0.225</v>
      </c>
      <c r="H144" s="3">
        <f t="shared" si="7"/>
        <v>0.225</v>
      </c>
      <c r="I144" s="4">
        <v>35490</v>
      </c>
      <c r="J144" s="4"/>
    </row>
    <row r="145" spans="1:10" ht="12.75">
      <c r="A145" s="3">
        <v>82</v>
      </c>
      <c r="B145" s="8" t="s">
        <v>172</v>
      </c>
      <c r="C145" s="3" t="s">
        <v>56</v>
      </c>
      <c r="D145" s="3" t="s">
        <v>65</v>
      </c>
      <c r="E145" s="3" t="s">
        <v>63</v>
      </c>
      <c r="F145" s="3">
        <v>3</v>
      </c>
      <c r="G145" s="3">
        <f>250/1000</f>
        <v>0.25</v>
      </c>
      <c r="H145" s="3">
        <f t="shared" si="7"/>
        <v>0.75</v>
      </c>
      <c r="I145" s="4">
        <v>34394</v>
      </c>
      <c r="J145" s="4"/>
    </row>
    <row r="146" spans="1:10" ht="12.75">
      <c r="A146" s="3">
        <f t="shared" si="6"/>
        <v>83</v>
      </c>
      <c r="B146" s="23" t="s">
        <v>173</v>
      </c>
      <c r="C146" s="12" t="s">
        <v>132</v>
      </c>
      <c r="D146" s="12" t="s">
        <v>62</v>
      </c>
      <c r="E146" s="12" t="s">
        <v>174</v>
      </c>
      <c r="F146" s="12">
        <v>10</v>
      </c>
      <c r="G146" s="12">
        <f>225/1000</f>
        <v>0.225</v>
      </c>
      <c r="H146" s="12">
        <f t="shared" si="7"/>
        <v>2.25</v>
      </c>
      <c r="I146" s="24">
        <v>35309</v>
      </c>
      <c r="J146" s="4"/>
    </row>
    <row r="147" spans="1:10" ht="12.75">
      <c r="A147" s="3"/>
      <c r="B147" s="23"/>
      <c r="C147" s="12" t="s">
        <v>61</v>
      </c>
      <c r="D147" s="12" t="s">
        <v>62</v>
      </c>
      <c r="E147" s="12" t="s">
        <v>63</v>
      </c>
      <c r="F147" s="12">
        <v>25</v>
      </c>
      <c r="G147" s="12">
        <f>225/1000</f>
        <v>0.225</v>
      </c>
      <c r="H147" s="12">
        <f t="shared" si="7"/>
        <v>5.625</v>
      </c>
      <c r="I147" s="24">
        <v>35125</v>
      </c>
      <c r="J147" s="4"/>
    </row>
    <row r="148" spans="1:10" ht="12.75">
      <c r="A148" s="3"/>
      <c r="B148" s="23"/>
      <c r="C148" s="12" t="s">
        <v>61</v>
      </c>
      <c r="D148" s="12" t="s">
        <v>62</v>
      </c>
      <c r="E148" s="12" t="s">
        <v>63</v>
      </c>
      <c r="F148" s="12">
        <v>12</v>
      </c>
      <c r="G148" s="12">
        <f>225/1000</f>
        <v>0.225</v>
      </c>
      <c r="H148" s="12">
        <f t="shared" si="7"/>
        <v>2.7</v>
      </c>
      <c r="I148" s="24">
        <v>35490</v>
      </c>
      <c r="J148" s="4"/>
    </row>
    <row r="149" spans="1:10" ht="12.75">
      <c r="A149" s="3"/>
      <c r="B149" s="23"/>
      <c r="C149" s="12" t="s">
        <v>61</v>
      </c>
      <c r="D149" s="12" t="s">
        <v>62</v>
      </c>
      <c r="E149" s="12" t="s">
        <v>59</v>
      </c>
      <c r="F149" s="12">
        <v>8</v>
      </c>
      <c r="G149" s="12">
        <f>350/1000</f>
        <v>0.35</v>
      </c>
      <c r="H149" s="12">
        <f t="shared" si="7"/>
        <v>2.8</v>
      </c>
      <c r="I149" s="24">
        <v>35125</v>
      </c>
      <c r="J149" s="4"/>
    </row>
    <row r="150" spans="1:10" ht="12.75">
      <c r="A150" s="3"/>
      <c r="B150" s="23"/>
      <c r="C150" s="12" t="s">
        <v>61</v>
      </c>
      <c r="D150" s="12" t="s">
        <v>62</v>
      </c>
      <c r="E150" s="12" t="s">
        <v>59</v>
      </c>
      <c r="F150" s="12">
        <v>2</v>
      </c>
      <c r="G150" s="12">
        <f>270/1000</f>
        <v>0.27</v>
      </c>
      <c r="H150" s="12">
        <f t="shared" si="7"/>
        <v>0.54</v>
      </c>
      <c r="I150" s="24">
        <v>35125</v>
      </c>
      <c r="J150" s="4"/>
    </row>
    <row r="151" spans="1:12" ht="12.75">
      <c r="A151" s="3"/>
      <c r="B151" s="23"/>
      <c r="C151" s="12" t="s">
        <v>61</v>
      </c>
      <c r="D151" s="12" t="s">
        <v>62</v>
      </c>
      <c r="E151" s="12" t="s">
        <v>59</v>
      </c>
      <c r="F151" s="12">
        <v>4</v>
      </c>
      <c r="G151" s="12">
        <f>350/1000</f>
        <v>0.35</v>
      </c>
      <c r="H151" s="12">
        <f t="shared" si="7"/>
        <v>1.4</v>
      </c>
      <c r="I151" s="24">
        <v>35490</v>
      </c>
      <c r="J151" s="4" t="s">
        <v>296</v>
      </c>
      <c r="K151" s="13">
        <f>SUM(H146:H151)</f>
        <v>15.315</v>
      </c>
      <c r="L151" t="s">
        <v>292</v>
      </c>
    </row>
    <row r="152" spans="1:10" ht="12.75">
      <c r="A152" s="3">
        <v>84</v>
      </c>
      <c r="B152" s="8" t="s">
        <v>175</v>
      </c>
      <c r="C152" s="3" t="s">
        <v>56</v>
      </c>
      <c r="D152" s="3" t="s">
        <v>65</v>
      </c>
      <c r="E152" s="3" t="s">
        <v>63</v>
      </c>
      <c r="F152" s="3">
        <v>2</v>
      </c>
      <c r="G152" s="3">
        <f>250/1000</f>
        <v>0.25</v>
      </c>
      <c r="H152" s="3">
        <f t="shared" si="7"/>
        <v>0.5</v>
      </c>
      <c r="I152" s="4">
        <v>34394</v>
      </c>
      <c r="J152" s="4"/>
    </row>
    <row r="153" spans="1:10" ht="12.75">
      <c r="A153" s="3"/>
      <c r="B153" s="8"/>
      <c r="C153" s="3" t="s">
        <v>115</v>
      </c>
      <c r="D153" s="3" t="s">
        <v>65</v>
      </c>
      <c r="E153" s="3" t="s">
        <v>63</v>
      </c>
      <c r="F153" s="3">
        <v>6</v>
      </c>
      <c r="G153" s="3">
        <f>225/1000</f>
        <v>0.225</v>
      </c>
      <c r="H153" s="3">
        <f t="shared" si="7"/>
        <v>1.35</v>
      </c>
      <c r="I153" s="4">
        <v>34943</v>
      </c>
      <c r="J153" s="4"/>
    </row>
    <row r="154" spans="1:10" ht="12.75">
      <c r="A154" s="3">
        <v>85</v>
      </c>
      <c r="B154" s="8" t="s">
        <v>176</v>
      </c>
      <c r="C154" s="3" t="s">
        <v>70</v>
      </c>
      <c r="D154" s="3" t="s">
        <v>65</v>
      </c>
      <c r="E154" s="3" t="s">
        <v>71</v>
      </c>
      <c r="F154" s="3">
        <v>1</v>
      </c>
      <c r="G154" s="3">
        <f>800/1000</f>
        <v>0.8</v>
      </c>
      <c r="H154" s="3">
        <f t="shared" si="7"/>
        <v>0.8</v>
      </c>
      <c r="I154" s="4">
        <v>38777</v>
      </c>
      <c r="J154" s="4" t="s">
        <v>296</v>
      </c>
    </row>
    <row r="155" spans="1:10" ht="12.75">
      <c r="A155" s="3">
        <f t="shared" si="6"/>
        <v>86</v>
      </c>
      <c r="B155" s="8" t="s">
        <v>177</v>
      </c>
      <c r="C155" s="3" t="s">
        <v>70</v>
      </c>
      <c r="D155" s="3" t="s">
        <v>65</v>
      </c>
      <c r="E155" s="3" t="s">
        <v>71</v>
      </c>
      <c r="F155" s="3">
        <v>1</v>
      </c>
      <c r="G155" s="3">
        <f>800/1000</f>
        <v>0.8</v>
      </c>
      <c r="H155" s="3">
        <f t="shared" si="7"/>
        <v>0.8</v>
      </c>
      <c r="I155" s="4">
        <v>38777</v>
      </c>
      <c r="J155" s="4" t="s">
        <v>296</v>
      </c>
    </row>
    <row r="156" spans="1:11" ht="12.75">
      <c r="A156" s="3">
        <f t="shared" si="6"/>
        <v>87</v>
      </c>
      <c r="B156" s="21" t="s">
        <v>178</v>
      </c>
      <c r="C156" s="11" t="s">
        <v>77</v>
      </c>
      <c r="D156" s="11" t="s">
        <v>78</v>
      </c>
      <c r="E156" s="11" t="s">
        <v>59</v>
      </c>
      <c r="F156" s="11">
        <v>1</v>
      </c>
      <c r="G156" s="11">
        <f>1250/1000</f>
        <v>1.25</v>
      </c>
      <c r="H156" s="11">
        <f t="shared" si="7"/>
        <v>1.25</v>
      </c>
      <c r="I156" s="22">
        <v>38047</v>
      </c>
      <c r="J156" s="4" t="s">
        <v>296</v>
      </c>
      <c r="K156" s="14" t="s">
        <v>291</v>
      </c>
    </row>
    <row r="157" spans="1:11" ht="12.75">
      <c r="A157" s="3"/>
      <c r="B157" s="21"/>
      <c r="C157" s="11" t="s">
        <v>82</v>
      </c>
      <c r="D157" s="11" t="s">
        <v>65</v>
      </c>
      <c r="E157" s="11" t="s">
        <v>59</v>
      </c>
      <c r="F157" s="11">
        <v>1</v>
      </c>
      <c r="G157" s="11">
        <f>1250/1000</f>
        <v>1.25</v>
      </c>
      <c r="H157" s="11">
        <f t="shared" si="7"/>
        <v>1.25</v>
      </c>
      <c r="I157" s="22">
        <v>38412</v>
      </c>
      <c r="J157" s="4" t="s">
        <v>296</v>
      </c>
      <c r="K157" s="14" t="s">
        <v>291</v>
      </c>
    </row>
    <row r="158" spans="1:11" ht="12.75">
      <c r="A158" s="3">
        <v>88</v>
      </c>
      <c r="B158" s="21" t="s">
        <v>179</v>
      </c>
      <c r="C158" s="11" t="s">
        <v>82</v>
      </c>
      <c r="D158" s="11" t="s">
        <v>65</v>
      </c>
      <c r="E158" s="11" t="s">
        <v>59</v>
      </c>
      <c r="F158" s="11">
        <v>1</v>
      </c>
      <c r="G158" s="11">
        <f>1250/1000</f>
        <v>1.25</v>
      </c>
      <c r="H158" s="11">
        <f t="shared" si="7"/>
        <v>1.25</v>
      </c>
      <c r="I158" s="22">
        <v>38412</v>
      </c>
      <c r="J158" s="4" t="s">
        <v>296</v>
      </c>
      <c r="K158" s="14" t="s">
        <v>291</v>
      </c>
    </row>
    <row r="159" spans="1:10" ht="12.75">
      <c r="A159" s="3">
        <f t="shared" si="6"/>
        <v>89</v>
      </c>
      <c r="B159" s="8" t="s">
        <v>180</v>
      </c>
      <c r="C159" s="3" t="s">
        <v>82</v>
      </c>
      <c r="D159" s="3" t="s">
        <v>65</v>
      </c>
      <c r="E159" s="3" t="s">
        <v>71</v>
      </c>
      <c r="F159" s="3">
        <v>1</v>
      </c>
      <c r="G159" s="3">
        <f>800/1000</f>
        <v>0.8</v>
      </c>
      <c r="H159" s="3">
        <f t="shared" si="7"/>
        <v>0.8</v>
      </c>
      <c r="I159" s="4">
        <v>38777</v>
      </c>
      <c r="J159" s="4" t="s">
        <v>296</v>
      </c>
    </row>
    <row r="160" spans="1:10" ht="12.75">
      <c r="A160" s="3">
        <f t="shared" si="6"/>
        <v>90</v>
      </c>
      <c r="B160" s="8" t="s">
        <v>181</v>
      </c>
      <c r="C160" s="3" t="s">
        <v>82</v>
      </c>
      <c r="D160" s="3" t="s">
        <v>65</v>
      </c>
      <c r="E160" s="3" t="s">
        <v>60</v>
      </c>
      <c r="F160" s="3">
        <v>5</v>
      </c>
      <c r="G160" s="3">
        <f>200/1000</f>
        <v>0.2</v>
      </c>
      <c r="H160" s="3">
        <f t="shared" si="7"/>
        <v>1</v>
      </c>
      <c r="I160" s="4">
        <v>34759</v>
      </c>
      <c r="J160" s="4"/>
    </row>
    <row r="161" spans="1:10" ht="12.75">
      <c r="A161" s="3">
        <f t="shared" si="6"/>
        <v>91</v>
      </c>
      <c r="B161" s="8" t="s">
        <v>182</v>
      </c>
      <c r="C161" s="3" t="s">
        <v>103</v>
      </c>
      <c r="D161" s="3" t="s">
        <v>104</v>
      </c>
      <c r="E161" s="3" t="s">
        <v>69</v>
      </c>
      <c r="F161" s="3">
        <v>4</v>
      </c>
      <c r="G161" s="3">
        <f>750/1000</f>
        <v>0.75</v>
      </c>
      <c r="H161" s="3">
        <f t="shared" si="7"/>
        <v>3</v>
      </c>
      <c r="I161" s="4">
        <v>38777</v>
      </c>
      <c r="J161" s="4"/>
    </row>
    <row r="162" spans="1:10" ht="12.75">
      <c r="A162" s="3">
        <f t="shared" si="6"/>
        <v>92</v>
      </c>
      <c r="B162" s="8" t="s">
        <v>183</v>
      </c>
      <c r="C162" s="3" t="s">
        <v>115</v>
      </c>
      <c r="D162" s="3" t="s">
        <v>65</v>
      </c>
      <c r="E162" s="3" t="s">
        <v>63</v>
      </c>
      <c r="F162" s="3">
        <v>1</v>
      </c>
      <c r="G162" s="3">
        <f>225/1000</f>
        <v>0.225</v>
      </c>
      <c r="H162" s="3">
        <f t="shared" si="7"/>
        <v>0.225</v>
      </c>
      <c r="I162" s="4">
        <v>34943</v>
      </c>
      <c r="J162" s="4"/>
    </row>
    <row r="163" spans="1:10" ht="12.75">
      <c r="A163" s="3">
        <f t="shared" si="6"/>
        <v>93</v>
      </c>
      <c r="B163" s="8" t="s">
        <v>184</v>
      </c>
      <c r="C163" s="3" t="s">
        <v>82</v>
      </c>
      <c r="D163" s="3" t="s">
        <v>65</v>
      </c>
      <c r="E163" s="3" t="s">
        <v>71</v>
      </c>
      <c r="F163" s="3">
        <v>2</v>
      </c>
      <c r="G163" s="3">
        <f>800/1000</f>
        <v>0.8</v>
      </c>
      <c r="H163" s="3">
        <f t="shared" si="7"/>
        <v>1.6</v>
      </c>
      <c r="I163" s="4">
        <v>38777</v>
      </c>
      <c r="J163" s="4" t="s">
        <v>296</v>
      </c>
    </row>
    <row r="164" spans="1:11" ht="12.75">
      <c r="A164" s="3">
        <f t="shared" si="6"/>
        <v>94</v>
      </c>
      <c r="B164" s="21" t="s">
        <v>185</v>
      </c>
      <c r="C164" s="11" t="s">
        <v>77</v>
      </c>
      <c r="D164" s="11" t="s">
        <v>78</v>
      </c>
      <c r="E164" s="11" t="s">
        <v>59</v>
      </c>
      <c r="F164" s="11">
        <v>1</v>
      </c>
      <c r="G164" s="11">
        <f>1250/1000</f>
        <v>1.25</v>
      </c>
      <c r="H164" s="11">
        <f t="shared" si="7"/>
        <v>1.25</v>
      </c>
      <c r="I164" s="22">
        <v>38047</v>
      </c>
      <c r="J164" s="4" t="s">
        <v>296</v>
      </c>
      <c r="K164" s="14" t="s">
        <v>291</v>
      </c>
    </row>
    <row r="165" spans="1:10" ht="12.75">
      <c r="A165" s="3">
        <f t="shared" si="6"/>
        <v>95</v>
      </c>
      <c r="B165" s="8" t="s">
        <v>186</v>
      </c>
      <c r="C165" s="3" t="s">
        <v>74</v>
      </c>
      <c r="D165" s="3" t="s">
        <v>65</v>
      </c>
      <c r="E165" s="3" t="s">
        <v>59</v>
      </c>
      <c r="F165" s="3">
        <v>1</v>
      </c>
      <c r="G165" s="3">
        <f>350/1000</f>
        <v>0.35</v>
      </c>
      <c r="H165" s="3">
        <f t="shared" si="7"/>
        <v>0.35</v>
      </c>
      <c r="I165" s="4">
        <v>35855</v>
      </c>
      <c r="J165" s="4" t="s">
        <v>300</v>
      </c>
    </row>
    <row r="166" spans="1:10" ht="12.75">
      <c r="A166" s="3"/>
      <c r="B166" s="8"/>
      <c r="C166" s="3" t="s">
        <v>74</v>
      </c>
      <c r="D166" s="3" t="s">
        <v>65</v>
      </c>
      <c r="E166" s="3" t="s">
        <v>59</v>
      </c>
      <c r="F166" s="3">
        <v>1</v>
      </c>
      <c r="G166" s="3">
        <f>350/1000</f>
        <v>0.35</v>
      </c>
      <c r="H166" s="3">
        <f t="shared" si="7"/>
        <v>0.35</v>
      </c>
      <c r="I166" s="4">
        <v>37316</v>
      </c>
      <c r="J166" s="4"/>
    </row>
    <row r="167" spans="1:10" ht="12.75">
      <c r="A167" s="3">
        <v>96</v>
      </c>
      <c r="B167" s="8" t="s">
        <v>187</v>
      </c>
      <c r="C167" s="3" t="s">
        <v>132</v>
      </c>
      <c r="D167" s="3" t="s">
        <v>62</v>
      </c>
      <c r="E167" s="3" t="s">
        <v>133</v>
      </c>
      <c r="F167" s="3">
        <v>1</v>
      </c>
      <c r="G167" s="3">
        <f>90/1000</f>
        <v>0.09</v>
      </c>
      <c r="H167" s="3">
        <f t="shared" si="7"/>
        <v>0.09</v>
      </c>
      <c r="I167" s="4">
        <v>35855</v>
      </c>
      <c r="J167" s="4"/>
    </row>
    <row r="168" spans="1:10" ht="12.75">
      <c r="A168" s="3"/>
      <c r="B168" s="8"/>
      <c r="C168" s="3" t="s">
        <v>132</v>
      </c>
      <c r="D168" s="3" t="s">
        <v>62</v>
      </c>
      <c r="E168" s="3" t="s">
        <v>133</v>
      </c>
      <c r="F168" s="3">
        <v>5</v>
      </c>
      <c r="G168" s="3">
        <f>90/1000</f>
        <v>0.09</v>
      </c>
      <c r="H168" s="3">
        <f t="shared" si="7"/>
        <v>0.44999999999999996</v>
      </c>
      <c r="I168" s="4">
        <v>35490</v>
      </c>
      <c r="J168" s="4"/>
    </row>
    <row r="169" spans="1:10" ht="12.75">
      <c r="A169" s="3">
        <v>97</v>
      </c>
      <c r="B169" s="8" t="s">
        <v>188</v>
      </c>
      <c r="C169" s="3" t="s">
        <v>115</v>
      </c>
      <c r="D169" s="3" t="s">
        <v>65</v>
      </c>
      <c r="E169" s="3" t="s">
        <v>63</v>
      </c>
      <c r="F169" s="3">
        <v>1</v>
      </c>
      <c r="G169" s="3">
        <f>225/1000</f>
        <v>0.225</v>
      </c>
      <c r="H169" s="3">
        <f t="shared" si="7"/>
        <v>0.225</v>
      </c>
      <c r="I169" s="4">
        <v>34943</v>
      </c>
      <c r="J169" s="4"/>
    </row>
    <row r="170" spans="1:10" ht="12.75">
      <c r="A170" s="3"/>
      <c r="B170" s="8"/>
      <c r="C170" s="3" t="s">
        <v>115</v>
      </c>
      <c r="D170" s="3" t="s">
        <v>65</v>
      </c>
      <c r="E170" s="3" t="s">
        <v>63</v>
      </c>
      <c r="F170" s="3">
        <v>1</v>
      </c>
      <c r="G170" s="3">
        <f>225/1000</f>
        <v>0.225</v>
      </c>
      <c r="H170" s="3">
        <f t="shared" si="7"/>
        <v>0.225</v>
      </c>
      <c r="I170" s="4">
        <v>35309</v>
      </c>
      <c r="J170" s="4"/>
    </row>
    <row r="171" spans="1:10" ht="12.75">
      <c r="A171" s="3"/>
      <c r="B171" s="8"/>
      <c r="C171" s="3" t="s">
        <v>56</v>
      </c>
      <c r="D171" s="3" t="s">
        <v>65</v>
      </c>
      <c r="E171" s="3" t="s">
        <v>63</v>
      </c>
      <c r="F171" s="3">
        <v>1</v>
      </c>
      <c r="G171" s="3">
        <f>250/1000</f>
        <v>0.25</v>
      </c>
      <c r="H171" s="3">
        <f t="shared" si="7"/>
        <v>0.25</v>
      </c>
      <c r="I171" s="4">
        <v>34394</v>
      </c>
      <c r="J171" s="4"/>
    </row>
    <row r="172" spans="1:10" ht="12.75">
      <c r="A172" s="3">
        <v>98</v>
      </c>
      <c r="B172" s="8" t="s">
        <v>189</v>
      </c>
      <c r="C172" s="3" t="s">
        <v>161</v>
      </c>
      <c r="D172" s="3" t="s">
        <v>65</v>
      </c>
      <c r="E172" s="3" t="s">
        <v>71</v>
      </c>
      <c r="F172" s="3">
        <v>1</v>
      </c>
      <c r="G172" s="3">
        <f>800/1000</f>
        <v>0.8</v>
      </c>
      <c r="H172" s="3">
        <f t="shared" si="7"/>
        <v>0.8</v>
      </c>
      <c r="I172" s="4">
        <v>38596</v>
      </c>
      <c r="J172" s="4" t="s">
        <v>296</v>
      </c>
    </row>
    <row r="173" spans="1:10" ht="12.75">
      <c r="A173" s="3">
        <f t="shared" si="6"/>
        <v>99</v>
      </c>
      <c r="B173" s="8" t="s">
        <v>190</v>
      </c>
      <c r="C173" s="3" t="s">
        <v>61</v>
      </c>
      <c r="D173" s="3" t="s">
        <v>62</v>
      </c>
      <c r="E173" s="3" t="s">
        <v>73</v>
      </c>
      <c r="F173" s="3">
        <v>8</v>
      </c>
      <c r="G173" s="3">
        <f>250/1000</f>
        <v>0.25</v>
      </c>
      <c r="H173" s="3">
        <f t="shared" si="7"/>
        <v>2</v>
      </c>
      <c r="I173" s="4">
        <v>35125</v>
      </c>
      <c r="J173" s="4"/>
    </row>
    <row r="174" spans="1:10" ht="12.75">
      <c r="A174" s="3">
        <f t="shared" si="6"/>
        <v>100</v>
      </c>
      <c r="B174" s="8" t="s">
        <v>191</v>
      </c>
      <c r="C174" s="3" t="s">
        <v>56</v>
      </c>
      <c r="D174" s="3" t="s">
        <v>65</v>
      </c>
      <c r="E174" s="3" t="s">
        <v>91</v>
      </c>
      <c r="F174" s="3">
        <v>1</v>
      </c>
      <c r="G174" s="3">
        <f>225/1000</f>
        <v>0.225</v>
      </c>
      <c r="H174" s="3">
        <f t="shared" si="7"/>
        <v>0.225</v>
      </c>
      <c r="I174" s="4">
        <v>34759</v>
      </c>
      <c r="J174" s="4"/>
    </row>
    <row r="175" spans="1:10" ht="12.75">
      <c r="A175" s="3">
        <f t="shared" si="6"/>
        <v>101</v>
      </c>
      <c r="B175" s="8" t="s">
        <v>192</v>
      </c>
      <c r="C175" s="3" t="s">
        <v>132</v>
      </c>
      <c r="D175" s="3" t="s">
        <v>62</v>
      </c>
      <c r="E175" s="3" t="s">
        <v>133</v>
      </c>
      <c r="F175" s="3">
        <v>2</v>
      </c>
      <c r="G175" s="3">
        <f>90/1000</f>
        <v>0.09</v>
      </c>
      <c r="H175" s="3">
        <f t="shared" si="7"/>
        <v>0.18</v>
      </c>
      <c r="I175" s="4">
        <v>35309</v>
      </c>
      <c r="J175" s="4"/>
    </row>
    <row r="176" spans="1:10" ht="12.75">
      <c r="A176" s="3">
        <f t="shared" si="6"/>
        <v>102</v>
      </c>
      <c r="B176" s="8" t="s">
        <v>193</v>
      </c>
      <c r="C176" s="3" t="s">
        <v>56</v>
      </c>
      <c r="D176" s="3" t="s">
        <v>65</v>
      </c>
      <c r="E176" s="3" t="s">
        <v>63</v>
      </c>
      <c r="F176" s="3">
        <v>1</v>
      </c>
      <c r="G176" s="3">
        <f>225/1000</f>
        <v>0.225</v>
      </c>
      <c r="H176" s="3">
        <f t="shared" si="7"/>
        <v>0.225</v>
      </c>
      <c r="I176" s="4">
        <v>34759</v>
      </c>
      <c r="J176" s="4"/>
    </row>
    <row r="177" spans="1:10" ht="12.75">
      <c r="A177" s="3">
        <f t="shared" si="6"/>
        <v>103</v>
      </c>
      <c r="B177" s="8" t="s">
        <v>194</v>
      </c>
      <c r="C177" s="3" t="s">
        <v>82</v>
      </c>
      <c r="D177" s="3" t="s">
        <v>65</v>
      </c>
      <c r="E177" s="3" t="s">
        <v>59</v>
      </c>
      <c r="F177" s="3">
        <v>1</v>
      </c>
      <c r="G177" s="3">
        <f>1250/1000</f>
        <v>1.25</v>
      </c>
      <c r="H177" s="3">
        <f t="shared" si="7"/>
        <v>1.25</v>
      </c>
      <c r="I177" s="4">
        <v>38412</v>
      </c>
      <c r="J177" s="4" t="s">
        <v>296</v>
      </c>
    </row>
    <row r="178" spans="1:10" ht="12.75">
      <c r="A178" s="3">
        <f t="shared" si="6"/>
        <v>104</v>
      </c>
      <c r="B178" s="8" t="s">
        <v>195</v>
      </c>
      <c r="C178" s="3" t="s">
        <v>56</v>
      </c>
      <c r="D178" s="3" t="s">
        <v>65</v>
      </c>
      <c r="E178" s="3" t="s">
        <v>91</v>
      </c>
      <c r="F178" s="3">
        <v>4</v>
      </c>
      <c r="G178" s="3">
        <f>225/1000</f>
        <v>0.225</v>
      </c>
      <c r="H178" s="3">
        <f t="shared" si="7"/>
        <v>0.9</v>
      </c>
      <c r="I178" s="4">
        <v>34394</v>
      </c>
      <c r="J178" s="4"/>
    </row>
    <row r="179" spans="1:10" ht="12.75">
      <c r="A179" s="3">
        <f t="shared" si="6"/>
        <v>105</v>
      </c>
      <c r="B179" s="8" t="s">
        <v>196</v>
      </c>
      <c r="C179" s="3" t="s">
        <v>82</v>
      </c>
      <c r="D179" s="3" t="s">
        <v>65</v>
      </c>
      <c r="E179" s="3" t="s">
        <v>71</v>
      </c>
      <c r="F179" s="3">
        <v>1</v>
      </c>
      <c r="G179" s="3">
        <f>800/1000</f>
        <v>0.8</v>
      </c>
      <c r="H179" s="3">
        <f t="shared" si="7"/>
        <v>0.8</v>
      </c>
      <c r="I179" s="4">
        <v>38777</v>
      </c>
      <c r="J179" s="4" t="s">
        <v>296</v>
      </c>
    </row>
    <row r="180" spans="1:10" ht="12.75">
      <c r="A180" s="3">
        <f t="shared" si="6"/>
        <v>106</v>
      </c>
      <c r="B180" s="8" t="s">
        <v>197</v>
      </c>
      <c r="C180" s="3" t="s">
        <v>56</v>
      </c>
      <c r="D180" s="3" t="s">
        <v>65</v>
      </c>
      <c r="E180" s="3" t="s">
        <v>63</v>
      </c>
      <c r="F180" s="3">
        <v>10</v>
      </c>
      <c r="G180" s="3">
        <f>225/1000</f>
        <v>0.225</v>
      </c>
      <c r="H180" s="3">
        <f t="shared" si="7"/>
        <v>2.25</v>
      </c>
      <c r="I180" s="4">
        <v>34759</v>
      </c>
      <c r="J180" s="4"/>
    </row>
    <row r="181" spans="1:10" ht="12.75">
      <c r="A181" s="3">
        <f t="shared" si="6"/>
        <v>107</v>
      </c>
      <c r="B181" s="8" t="s">
        <v>198</v>
      </c>
      <c r="C181" s="3" t="s">
        <v>82</v>
      </c>
      <c r="D181" s="3" t="s">
        <v>65</v>
      </c>
      <c r="E181" s="3" t="s">
        <v>71</v>
      </c>
      <c r="F181" s="3">
        <v>1</v>
      </c>
      <c r="G181" s="3">
        <f>800/1000</f>
        <v>0.8</v>
      </c>
      <c r="H181" s="3">
        <f t="shared" si="7"/>
        <v>0.8</v>
      </c>
      <c r="I181" s="4">
        <v>38777</v>
      </c>
      <c r="J181" s="4" t="s">
        <v>296</v>
      </c>
    </row>
    <row r="182" spans="1:11" ht="12.75">
      <c r="A182" s="3">
        <f t="shared" si="6"/>
        <v>108</v>
      </c>
      <c r="B182" s="21" t="s">
        <v>199</v>
      </c>
      <c r="C182" s="11" t="s">
        <v>82</v>
      </c>
      <c r="D182" s="11" t="s">
        <v>65</v>
      </c>
      <c r="E182" s="11" t="s">
        <v>59</v>
      </c>
      <c r="F182" s="11">
        <v>1</v>
      </c>
      <c r="G182" s="11">
        <f>1250/1000</f>
        <v>1.25</v>
      </c>
      <c r="H182" s="11">
        <f t="shared" si="7"/>
        <v>1.25</v>
      </c>
      <c r="I182" s="22">
        <v>38412</v>
      </c>
      <c r="J182" s="4" t="s">
        <v>296</v>
      </c>
      <c r="K182" t="s">
        <v>293</v>
      </c>
    </row>
    <row r="183" spans="1:10" ht="12.75">
      <c r="A183" s="3">
        <f t="shared" si="6"/>
        <v>109</v>
      </c>
      <c r="B183" s="8" t="s">
        <v>200</v>
      </c>
      <c r="C183" s="3" t="s">
        <v>56</v>
      </c>
      <c r="D183" s="3" t="s">
        <v>65</v>
      </c>
      <c r="E183" s="3" t="s">
        <v>63</v>
      </c>
      <c r="F183" s="3">
        <v>2</v>
      </c>
      <c r="G183" s="3">
        <f>250/1000</f>
        <v>0.25</v>
      </c>
      <c r="H183" s="3">
        <f t="shared" si="7"/>
        <v>0.5</v>
      </c>
      <c r="I183" s="4">
        <v>34394</v>
      </c>
      <c r="J183" s="4"/>
    </row>
    <row r="184" spans="1:10" ht="12.75">
      <c r="A184" s="3"/>
      <c r="B184" s="8"/>
      <c r="C184" s="3" t="s">
        <v>56</v>
      </c>
      <c r="D184" s="3" t="s">
        <v>65</v>
      </c>
      <c r="E184" s="3" t="s">
        <v>63</v>
      </c>
      <c r="F184" s="3">
        <v>2</v>
      </c>
      <c r="G184" s="3">
        <f>250/1000</f>
        <v>0.25</v>
      </c>
      <c r="H184" s="3">
        <f t="shared" si="7"/>
        <v>0.5</v>
      </c>
      <c r="I184" s="4">
        <v>34578</v>
      </c>
      <c r="J184" s="4"/>
    </row>
    <row r="185" spans="1:10" ht="12.75">
      <c r="A185" s="3">
        <v>110</v>
      </c>
      <c r="B185" s="8" t="s">
        <v>201</v>
      </c>
      <c r="C185" s="3" t="s">
        <v>70</v>
      </c>
      <c r="D185" s="3" t="s">
        <v>65</v>
      </c>
      <c r="E185" s="3" t="s">
        <v>71</v>
      </c>
      <c r="F185" s="3">
        <v>1</v>
      </c>
      <c r="G185" s="3">
        <f>800/1000</f>
        <v>0.8</v>
      </c>
      <c r="H185" s="3">
        <f t="shared" si="7"/>
        <v>0.8</v>
      </c>
      <c r="I185" s="4">
        <v>38777</v>
      </c>
      <c r="J185" s="4" t="s">
        <v>296</v>
      </c>
    </row>
    <row r="186" spans="1:10" ht="12.75">
      <c r="A186" s="3">
        <f t="shared" si="6"/>
        <v>111</v>
      </c>
      <c r="B186" s="8" t="s">
        <v>202</v>
      </c>
      <c r="C186" s="3" t="s">
        <v>56</v>
      </c>
      <c r="D186" s="3" t="s">
        <v>65</v>
      </c>
      <c r="E186" s="3" t="s">
        <v>59</v>
      </c>
      <c r="F186" s="3">
        <v>1</v>
      </c>
      <c r="G186" s="3">
        <f>350/1000</f>
        <v>0.35</v>
      </c>
      <c r="H186" s="3">
        <f t="shared" si="7"/>
        <v>0.35</v>
      </c>
      <c r="I186" s="4">
        <v>38777</v>
      </c>
      <c r="J186" s="4"/>
    </row>
    <row r="187" spans="1:10" ht="12.75">
      <c r="A187" s="3">
        <f t="shared" si="6"/>
        <v>112</v>
      </c>
      <c r="B187" s="8" t="s">
        <v>203</v>
      </c>
      <c r="C187" s="3" t="s">
        <v>56</v>
      </c>
      <c r="D187" s="3" t="s">
        <v>65</v>
      </c>
      <c r="E187" s="3" t="s">
        <v>87</v>
      </c>
      <c r="F187" s="3">
        <v>3</v>
      </c>
      <c r="G187" s="3">
        <f>250/1000</f>
        <v>0.25</v>
      </c>
      <c r="H187" s="3">
        <f t="shared" si="7"/>
        <v>0.75</v>
      </c>
      <c r="I187" s="4">
        <v>34578</v>
      </c>
      <c r="J187" s="4"/>
    </row>
    <row r="188" spans="1:10" ht="12.75">
      <c r="A188" s="3">
        <f t="shared" si="6"/>
        <v>113</v>
      </c>
      <c r="B188" s="8" t="s">
        <v>204</v>
      </c>
      <c r="C188" s="3" t="s">
        <v>56</v>
      </c>
      <c r="D188" s="3" t="s">
        <v>65</v>
      </c>
      <c r="E188" s="3" t="s">
        <v>63</v>
      </c>
      <c r="F188" s="3">
        <v>2</v>
      </c>
      <c r="G188" s="3">
        <f>250/1000</f>
        <v>0.25</v>
      </c>
      <c r="H188" s="3">
        <f t="shared" si="7"/>
        <v>0.5</v>
      </c>
      <c r="I188" s="4">
        <v>34578</v>
      </c>
      <c r="J188" s="4"/>
    </row>
    <row r="189" spans="1:10" ht="12.75">
      <c r="A189" s="3">
        <f t="shared" si="6"/>
        <v>114</v>
      </c>
      <c r="B189" s="8" t="s">
        <v>205</v>
      </c>
      <c r="C189" s="3" t="s">
        <v>132</v>
      </c>
      <c r="D189" s="3" t="s">
        <v>62</v>
      </c>
      <c r="E189" s="3" t="s">
        <v>110</v>
      </c>
      <c r="F189" s="3">
        <v>2</v>
      </c>
      <c r="G189" s="3">
        <f>200/1000</f>
        <v>0.2</v>
      </c>
      <c r="H189" s="3">
        <f t="shared" si="7"/>
        <v>0.4</v>
      </c>
      <c r="I189" s="4">
        <v>34759</v>
      </c>
      <c r="J189" s="4"/>
    </row>
    <row r="190" spans="1:10" ht="12.75">
      <c r="A190" s="3">
        <f t="shared" si="6"/>
        <v>115</v>
      </c>
      <c r="B190" s="8" t="s">
        <v>206</v>
      </c>
      <c r="C190" s="3" t="s">
        <v>56</v>
      </c>
      <c r="D190" s="3" t="s">
        <v>65</v>
      </c>
      <c r="E190" s="3" t="s">
        <v>59</v>
      </c>
      <c r="F190" s="3">
        <v>1</v>
      </c>
      <c r="G190" s="3">
        <f>600/1000</f>
        <v>0.6</v>
      </c>
      <c r="H190" s="3">
        <f t="shared" si="7"/>
        <v>0.6</v>
      </c>
      <c r="I190" s="4">
        <v>38777</v>
      </c>
      <c r="J190" s="4"/>
    </row>
    <row r="191" spans="1:10" ht="12.75">
      <c r="A191" s="3">
        <f t="shared" si="6"/>
        <v>116</v>
      </c>
      <c r="B191" s="8" t="s">
        <v>207</v>
      </c>
      <c r="C191" s="3" t="s">
        <v>115</v>
      </c>
      <c r="D191" s="3" t="s">
        <v>65</v>
      </c>
      <c r="E191" s="3" t="s">
        <v>63</v>
      </c>
      <c r="F191" s="3">
        <v>1</v>
      </c>
      <c r="G191" s="3">
        <f>225/1000</f>
        <v>0.225</v>
      </c>
      <c r="H191" s="3">
        <f t="shared" si="7"/>
        <v>0.225</v>
      </c>
      <c r="I191" s="4">
        <v>34943</v>
      </c>
      <c r="J191" s="4"/>
    </row>
    <row r="192" spans="1:10" ht="12.75">
      <c r="A192" s="3">
        <f t="shared" si="6"/>
        <v>117</v>
      </c>
      <c r="B192" s="8" t="s">
        <v>208</v>
      </c>
      <c r="C192" s="3" t="s">
        <v>56</v>
      </c>
      <c r="D192" s="3" t="s">
        <v>65</v>
      </c>
      <c r="E192" s="3" t="s">
        <v>60</v>
      </c>
      <c r="F192" s="3">
        <v>4</v>
      </c>
      <c r="G192" s="3">
        <f>200/1000</f>
        <v>0.2</v>
      </c>
      <c r="H192" s="3">
        <f t="shared" si="7"/>
        <v>0.8</v>
      </c>
      <c r="I192" s="4">
        <v>34578</v>
      </c>
      <c r="J192" s="4"/>
    </row>
    <row r="193" spans="1:10" ht="12.75">
      <c r="A193" s="3">
        <f t="shared" si="6"/>
        <v>118</v>
      </c>
      <c r="B193" s="8" t="s">
        <v>209</v>
      </c>
      <c r="C193" s="3" t="s">
        <v>70</v>
      </c>
      <c r="D193" s="3" t="s">
        <v>65</v>
      </c>
      <c r="E193" s="3" t="s">
        <v>71</v>
      </c>
      <c r="F193" s="3">
        <v>1</v>
      </c>
      <c r="G193" s="3">
        <f>800/1000</f>
        <v>0.8</v>
      </c>
      <c r="H193" s="3">
        <f t="shared" si="7"/>
        <v>0.8</v>
      </c>
      <c r="I193" s="4">
        <v>38777</v>
      </c>
      <c r="J193" s="4" t="s">
        <v>296</v>
      </c>
    </row>
    <row r="194" spans="1:10" ht="12.75">
      <c r="A194" s="3">
        <f t="shared" si="6"/>
        <v>119</v>
      </c>
      <c r="B194" s="8" t="s">
        <v>210</v>
      </c>
      <c r="C194" s="3" t="s">
        <v>103</v>
      </c>
      <c r="D194" s="3" t="s">
        <v>104</v>
      </c>
      <c r="E194" s="3" t="s">
        <v>69</v>
      </c>
      <c r="F194" s="3">
        <v>1</v>
      </c>
      <c r="G194" s="3">
        <f>950/1000</f>
        <v>0.95</v>
      </c>
      <c r="H194" s="3">
        <f t="shared" si="7"/>
        <v>0.95</v>
      </c>
      <c r="I194" s="4">
        <v>37681</v>
      </c>
      <c r="J194" s="4"/>
    </row>
    <row r="195" spans="1:10" ht="12.75">
      <c r="A195" s="3"/>
      <c r="B195" s="8"/>
      <c r="C195" s="3" t="s">
        <v>103</v>
      </c>
      <c r="D195" s="3" t="s">
        <v>104</v>
      </c>
      <c r="E195" s="3" t="s">
        <v>69</v>
      </c>
      <c r="F195" s="3">
        <v>1</v>
      </c>
      <c r="G195" s="3">
        <f>1650/1000</f>
        <v>1.65</v>
      </c>
      <c r="H195" s="3">
        <f t="shared" si="7"/>
        <v>1.65</v>
      </c>
      <c r="I195" s="4">
        <v>38231</v>
      </c>
      <c r="J195" s="4"/>
    </row>
    <row r="196" spans="1:10" ht="12.75">
      <c r="A196" s="3">
        <v>120</v>
      </c>
      <c r="B196" s="8" t="s">
        <v>211</v>
      </c>
      <c r="C196" s="3" t="s">
        <v>115</v>
      </c>
      <c r="D196" s="3" t="s">
        <v>65</v>
      </c>
      <c r="E196" s="3" t="s">
        <v>63</v>
      </c>
      <c r="F196" s="3">
        <v>2</v>
      </c>
      <c r="G196" s="3">
        <f>225/1000</f>
        <v>0.225</v>
      </c>
      <c r="H196" s="3">
        <f t="shared" si="7"/>
        <v>0.45</v>
      </c>
      <c r="I196" s="4">
        <v>35309</v>
      </c>
      <c r="J196" s="4"/>
    </row>
    <row r="197" spans="1:10" ht="12.75">
      <c r="A197" s="3">
        <f t="shared" si="6"/>
        <v>121</v>
      </c>
      <c r="B197" s="8" t="s">
        <v>212</v>
      </c>
      <c r="C197" s="3" t="s">
        <v>132</v>
      </c>
      <c r="D197" s="3" t="s">
        <v>62</v>
      </c>
      <c r="E197" s="3" t="s">
        <v>133</v>
      </c>
      <c r="F197" s="3">
        <v>3</v>
      </c>
      <c r="G197" s="3">
        <f>90/1000</f>
        <v>0.09</v>
      </c>
      <c r="H197" s="3">
        <f t="shared" si="7"/>
        <v>0.27</v>
      </c>
      <c r="I197" s="4">
        <v>35125</v>
      </c>
      <c r="J197" s="4"/>
    </row>
    <row r="198" spans="1:10" ht="12.75">
      <c r="A198" s="3"/>
      <c r="B198" s="8"/>
      <c r="C198" s="3" t="s">
        <v>132</v>
      </c>
      <c r="D198" s="3" t="s">
        <v>62</v>
      </c>
      <c r="E198" s="3" t="s">
        <v>133</v>
      </c>
      <c r="F198" s="3">
        <v>1</v>
      </c>
      <c r="G198" s="3">
        <f>90/1000</f>
        <v>0.09</v>
      </c>
      <c r="H198" s="3">
        <f t="shared" si="7"/>
        <v>0.09</v>
      </c>
      <c r="I198" s="4">
        <v>35309</v>
      </c>
      <c r="J198" s="4"/>
    </row>
    <row r="199" spans="1:10" ht="12.75">
      <c r="A199" s="3">
        <v>122</v>
      </c>
      <c r="B199" s="8" t="s">
        <v>213</v>
      </c>
      <c r="C199" s="3" t="s">
        <v>56</v>
      </c>
      <c r="D199" s="3" t="s">
        <v>65</v>
      </c>
      <c r="E199" s="3" t="s">
        <v>63</v>
      </c>
      <c r="F199" s="3">
        <v>2</v>
      </c>
      <c r="G199" s="3">
        <f>250/1000</f>
        <v>0.25</v>
      </c>
      <c r="H199" s="3">
        <f t="shared" si="7"/>
        <v>0.5</v>
      </c>
      <c r="I199" s="4">
        <v>34578</v>
      </c>
      <c r="J199" s="4"/>
    </row>
    <row r="200" spans="1:10" ht="12.75">
      <c r="A200" s="3">
        <f aca="true" t="shared" si="8" ref="A200:A262">A199+1</f>
        <v>123</v>
      </c>
      <c r="B200" s="8" t="s">
        <v>214</v>
      </c>
      <c r="C200" s="3" t="s">
        <v>61</v>
      </c>
      <c r="D200" s="3" t="s">
        <v>62</v>
      </c>
      <c r="E200" s="3" t="s">
        <v>73</v>
      </c>
      <c r="F200" s="3">
        <v>4</v>
      </c>
      <c r="G200" s="3">
        <f>250/1000</f>
        <v>0.25</v>
      </c>
      <c r="H200" s="3">
        <f t="shared" si="7"/>
        <v>1</v>
      </c>
      <c r="I200" s="4">
        <v>34759</v>
      </c>
      <c r="J200" s="4"/>
    </row>
    <row r="201" spans="1:10" ht="12.75">
      <c r="A201" s="3"/>
      <c r="B201" s="8"/>
      <c r="C201" s="3" t="s">
        <v>56</v>
      </c>
      <c r="D201" s="3" t="s">
        <v>65</v>
      </c>
      <c r="E201" s="3" t="s">
        <v>63</v>
      </c>
      <c r="F201" s="3">
        <v>4</v>
      </c>
      <c r="G201" s="3">
        <f>225/1000</f>
        <v>0.225</v>
      </c>
      <c r="H201" s="3">
        <f t="shared" si="7"/>
        <v>0.9</v>
      </c>
      <c r="I201" s="4">
        <v>34759</v>
      </c>
      <c r="J201" s="4"/>
    </row>
    <row r="202" spans="1:10" ht="12.75">
      <c r="A202" s="3"/>
      <c r="B202" s="8"/>
      <c r="C202" s="3" t="s">
        <v>61</v>
      </c>
      <c r="D202" s="3" t="s">
        <v>62</v>
      </c>
      <c r="E202" s="3" t="s">
        <v>63</v>
      </c>
      <c r="F202" s="3">
        <v>18</v>
      </c>
      <c r="G202" s="3">
        <f>225/1000</f>
        <v>0.225</v>
      </c>
      <c r="H202" s="3">
        <f t="shared" si="7"/>
        <v>4.05</v>
      </c>
      <c r="I202" s="4">
        <v>34943</v>
      </c>
      <c r="J202" s="4"/>
    </row>
    <row r="203" spans="1:10" ht="12.75">
      <c r="A203" s="3">
        <v>124</v>
      </c>
      <c r="B203" s="8" t="s">
        <v>215</v>
      </c>
      <c r="C203" s="3" t="s">
        <v>132</v>
      </c>
      <c r="D203" s="3" t="s">
        <v>62</v>
      </c>
      <c r="E203" s="3" t="s">
        <v>133</v>
      </c>
      <c r="F203" s="3">
        <v>2</v>
      </c>
      <c r="G203" s="3">
        <f>90/1000</f>
        <v>0.09</v>
      </c>
      <c r="H203" s="3">
        <f t="shared" si="7"/>
        <v>0.18</v>
      </c>
      <c r="I203" s="4">
        <v>35125</v>
      </c>
      <c r="J203" s="4"/>
    </row>
    <row r="204" spans="1:10" ht="12.75">
      <c r="A204" s="3">
        <f t="shared" si="8"/>
        <v>125</v>
      </c>
      <c r="B204" s="8" t="s">
        <v>216</v>
      </c>
      <c r="C204" s="3" t="s">
        <v>56</v>
      </c>
      <c r="D204" s="3" t="s">
        <v>65</v>
      </c>
      <c r="E204" s="3" t="s">
        <v>63</v>
      </c>
      <c r="F204" s="3">
        <v>1</v>
      </c>
      <c r="G204" s="3">
        <f>225/1000</f>
        <v>0.225</v>
      </c>
      <c r="H204" s="3">
        <f t="shared" si="7"/>
        <v>0.225</v>
      </c>
      <c r="I204" s="4">
        <v>34759</v>
      </c>
      <c r="J204" s="4"/>
    </row>
    <row r="205" spans="1:10" ht="12.75">
      <c r="A205" s="3">
        <f t="shared" si="8"/>
        <v>126</v>
      </c>
      <c r="B205" s="8" t="s">
        <v>217</v>
      </c>
      <c r="C205" s="3" t="s">
        <v>112</v>
      </c>
      <c r="D205" s="3" t="s">
        <v>62</v>
      </c>
      <c r="E205" s="3" t="s">
        <v>110</v>
      </c>
      <c r="F205" s="3">
        <v>1</v>
      </c>
      <c r="G205" s="3">
        <f>200/1000</f>
        <v>0.2</v>
      </c>
      <c r="H205" s="3">
        <f aca="true" t="shared" si="9" ref="H205:H268">G205*F205</f>
        <v>0.2</v>
      </c>
      <c r="I205" s="4">
        <v>34759</v>
      </c>
      <c r="J205" s="4"/>
    </row>
    <row r="206" spans="1:10" ht="12.75">
      <c r="A206" s="3"/>
      <c r="B206" s="8"/>
      <c r="C206" s="3" t="s">
        <v>132</v>
      </c>
      <c r="D206" s="3" t="s">
        <v>62</v>
      </c>
      <c r="E206" s="3" t="s">
        <v>133</v>
      </c>
      <c r="F206" s="3">
        <v>27</v>
      </c>
      <c r="G206" s="3">
        <f>90/1000</f>
        <v>0.09</v>
      </c>
      <c r="H206" s="3">
        <f t="shared" si="9"/>
        <v>2.4299999999999997</v>
      </c>
      <c r="I206" s="4">
        <v>35490</v>
      </c>
      <c r="J206" s="4"/>
    </row>
    <row r="207" spans="1:10" ht="12.75">
      <c r="A207" s="3"/>
      <c r="B207" s="8"/>
      <c r="C207" s="3" t="s">
        <v>67</v>
      </c>
      <c r="D207" s="3" t="s">
        <v>104</v>
      </c>
      <c r="E207" s="3" t="s">
        <v>69</v>
      </c>
      <c r="F207" s="3">
        <v>1</v>
      </c>
      <c r="G207" s="3">
        <f>750/1000</f>
        <v>0.75</v>
      </c>
      <c r="H207" s="3">
        <f t="shared" si="9"/>
        <v>0.75</v>
      </c>
      <c r="I207" s="4">
        <v>38231</v>
      </c>
      <c r="J207" s="4"/>
    </row>
    <row r="208" spans="1:10" ht="12.75">
      <c r="A208" s="3">
        <v>127</v>
      </c>
      <c r="B208" s="8" t="s">
        <v>218</v>
      </c>
      <c r="C208" s="3" t="s">
        <v>56</v>
      </c>
      <c r="D208" s="3" t="s">
        <v>65</v>
      </c>
      <c r="E208" s="3" t="s">
        <v>59</v>
      </c>
      <c r="F208" s="3">
        <v>1</v>
      </c>
      <c r="G208" s="3">
        <f>600/1000</f>
        <v>0.6</v>
      </c>
      <c r="H208" s="3">
        <f t="shared" si="9"/>
        <v>0.6</v>
      </c>
      <c r="I208" s="4">
        <v>38777</v>
      </c>
      <c r="J208" s="4"/>
    </row>
    <row r="209" spans="1:10" ht="12.75">
      <c r="A209" s="3">
        <f t="shared" si="8"/>
        <v>128</v>
      </c>
      <c r="B209" s="8" t="s">
        <v>219</v>
      </c>
      <c r="C209" s="3" t="s">
        <v>118</v>
      </c>
      <c r="D209" s="3" t="s">
        <v>62</v>
      </c>
      <c r="E209" s="3" t="s">
        <v>110</v>
      </c>
      <c r="F209" s="3">
        <v>4</v>
      </c>
      <c r="G209" s="3">
        <f>200/1000</f>
        <v>0.2</v>
      </c>
      <c r="H209" s="3">
        <f t="shared" si="9"/>
        <v>0.8</v>
      </c>
      <c r="I209" s="4">
        <v>35125</v>
      </c>
      <c r="J209" s="4"/>
    </row>
    <row r="210" spans="1:10" ht="12.75">
      <c r="A210" s="3">
        <f t="shared" si="8"/>
        <v>129</v>
      </c>
      <c r="B210" s="8" t="s">
        <v>220</v>
      </c>
      <c r="C210" s="3" t="s">
        <v>56</v>
      </c>
      <c r="D210" s="3" t="s">
        <v>65</v>
      </c>
      <c r="E210" s="3" t="s">
        <v>95</v>
      </c>
      <c r="F210" s="3">
        <v>1</v>
      </c>
      <c r="G210" s="3">
        <f>600/1000</f>
        <v>0.6</v>
      </c>
      <c r="H210" s="3">
        <f t="shared" si="9"/>
        <v>0.6</v>
      </c>
      <c r="I210" s="4">
        <v>38596</v>
      </c>
      <c r="J210" s="4"/>
    </row>
    <row r="211" spans="1:10" ht="12.75">
      <c r="A211" s="3">
        <f t="shared" si="8"/>
        <v>130</v>
      </c>
      <c r="B211" s="8" t="s">
        <v>221</v>
      </c>
      <c r="C211" s="3" t="s">
        <v>132</v>
      </c>
      <c r="D211" s="3" t="s">
        <v>62</v>
      </c>
      <c r="E211" s="3" t="s">
        <v>133</v>
      </c>
      <c r="F211" s="3">
        <v>12</v>
      </c>
      <c r="G211" s="3">
        <f>90/1000</f>
        <v>0.09</v>
      </c>
      <c r="H211" s="3">
        <f t="shared" si="9"/>
        <v>1.08</v>
      </c>
      <c r="I211" s="4">
        <v>35125</v>
      </c>
      <c r="J211" s="4"/>
    </row>
    <row r="212" spans="1:10" ht="12.75">
      <c r="A212" s="3">
        <f t="shared" si="8"/>
        <v>131</v>
      </c>
      <c r="B212" s="8" t="s">
        <v>222</v>
      </c>
      <c r="C212" s="3" t="s">
        <v>112</v>
      </c>
      <c r="D212" s="3" t="s">
        <v>62</v>
      </c>
      <c r="E212" s="3" t="s">
        <v>95</v>
      </c>
      <c r="F212" s="3">
        <v>1</v>
      </c>
      <c r="G212" s="3">
        <f>300/1000</f>
        <v>0.3</v>
      </c>
      <c r="H212" s="3">
        <f t="shared" si="9"/>
        <v>0.3</v>
      </c>
      <c r="I212" s="4">
        <v>34943</v>
      </c>
      <c r="J212" s="4"/>
    </row>
    <row r="213" spans="1:10" ht="12.75">
      <c r="A213" s="3">
        <f t="shared" si="8"/>
        <v>132</v>
      </c>
      <c r="B213" s="8" t="s">
        <v>223</v>
      </c>
      <c r="C213" s="3" t="s">
        <v>112</v>
      </c>
      <c r="D213" s="3" t="s">
        <v>62</v>
      </c>
      <c r="E213" s="3" t="s">
        <v>71</v>
      </c>
      <c r="F213" s="3">
        <v>3</v>
      </c>
      <c r="G213" s="3">
        <f>230/1000</f>
        <v>0.23</v>
      </c>
      <c r="H213" s="3">
        <f t="shared" si="9"/>
        <v>0.6900000000000001</v>
      </c>
      <c r="I213" s="4">
        <v>35309</v>
      </c>
      <c r="J213" s="4" t="s">
        <v>296</v>
      </c>
    </row>
    <row r="214" spans="1:10" ht="12.75">
      <c r="A214" s="3">
        <f t="shared" si="8"/>
        <v>133</v>
      </c>
      <c r="B214" s="8" t="s">
        <v>224</v>
      </c>
      <c r="C214" s="3" t="s">
        <v>56</v>
      </c>
      <c r="D214" s="3" t="s">
        <v>65</v>
      </c>
      <c r="E214" s="3" t="s">
        <v>95</v>
      </c>
      <c r="F214" s="3">
        <v>1</v>
      </c>
      <c r="G214" s="3">
        <f>300/1000</f>
        <v>0.3</v>
      </c>
      <c r="H214" s="3">
        <f t="shared" si="9"/>
        <v>0.3</v>
      </c>
      <c r="I214" s="4">
        <v>34759</v>
      </c>
      <c r="J214" s="4"/>
    </row>
    <row r="215" spans="1:10" ht="12.75">
      <c r="A215" s="3"/>
      <c r="B215" s="8"/>
      <c r="C215" s="3" t="s">
        <v>56</v>
      </c>
      <c r="D215" s="3" t="s">
        <v>65</v>
      </c>
      <c r="E215" s="3" t="s">
        <v>63</v>
      </c>
      <c r="F215" s="3">
        <v>1</v>
      </c>
      <c r="G215" s="3">
        <f>250/1000</f>
        <v>0.25</v>
      </c>
      <c r="H215" s="3">
        <f t="shared" si="9"/>
        <v>0.25</v>
      </c>
      <c r="I215" s="4">
        <v>34394</v>
      </c>
      <c r="J215" s="4"/>
    </row>
    <row r="216" spans="1:10" ht="12.75">
      <c r="A216" s="3">
        <v>134</v>
      </c>
      <c r="B216" s="8" t="s">
        <v>225</v>
      </c>
      <c r="C216" s="3" t="s">
        <v>70</v>
      </c>
      <c r="D216" s="3" t="s">
        <v>65</v>
      </c>
      <c r="E216" s="3" t="s">
        <v>71</v>
      </c>
      <c r="F216" s="3">
        <v>2</v>
      </c>
      <c r="G216" s="3">
        <f>800/1000</f>
        <v>0.8</v>
      </c>
      <c r="H216" s="3">
        <f t="shared" si="9"/>
        <v>1.6</v>
      </c>
      <c r="I216" s="4">
        <v>38777</v>
      </c>
      <c r="J216" s="4" t="s">
        <v>296</v>
      </c>
    </row>
    <row r="217" spans="1:10" ht="12.75">
      <c r="A217" s="3">
        <f t="shared" si="8"/>
        <v>135</v>
      </c>
      <c r="B217" s="8" t="s">
        <v>226</v>
      </c>
      <c r="C217" s="3" t="s">
        <v>61</v>
      </c>
      <c r="D217" s="3" t="s">
        <v>62</v>
      </c>
      <c r="E217" s="3" t="s">
        <v>60</v>
      </c>
      <c r="F217" s="3">
        <v>5</v>
      </c>
      <c r="G217" s="3">
        <f>200/1000</f>
        <v>0.2</v>
      </c>
      <c r="H217" s="3">
        <f t="shared" si="9"/>
        <v>1</v>
      </c>
      <c r="I217" s="4">
        <v>34943</v>
      </c>
      <c r="J217" s="4"/>
    </row>
    <row r="218" spans="1:11" ht="12.75">
      <c r="A218" s="3">
        <f t="shared" si="8"/>
        <v>136</v>
      </c>
      <c r="B218" s="15" t="s">
        <v>227</v>
      </c>
      <c r="C218" s="16" t="s">
        <v>77</v>
      </c>
      <c r="D218" s="16" t="s">
        <v>78</v>
      </c>
      <c r="E218" s="16" t="s">
        <v>59</v>
      </c>
      <c r="F218" s="16">
        <v>1</v>
      </c>
      <c r="G218" s="16">
        <f>1250/1000</f>
        <v>1.25</v>
      </c>
      <c r="H218" s="16">
        <f t="shared" si="9"/>
        <v>1.25</v>
      </c>
      <c r="I218" s="17">
        <v>38047</v>
      </c>
      <c r="J218" s="38" t="s">
        <v>296</v>
      </c>
      <c r="K218" t="s">
        <v>293</v>
      </c>
    </row>
    <row r="219" spans="1:11" ht="12.75">
      <c r="A219" s="3"/>
      <c r="B219" s="8"/>
      <c r="C219" s="11" t="s">
        <v>126</v>
      </c>
      <c r="D219" s="11" t="s">
        <v>65</v>
      </c>
      <c r="E219" s="11" t="s">
        <v>59</v>
      </c>
      <c r="F219" s="11">
        <v>1</v>
      </c>
      <c r="G219" s="11">
        <f>1250/1000</f>
        <v>1.25</v>
      </c>
      <c r="H219" s="11">
        <f t="shared" si="9"/>
        <v>1.25</v>
      </c>
      <c r="I219" s="22">
        <v>38412</v>
      </c>
      <c r="J219" s="38" t="s">
        <v>296</v>
      </c>
      <c r="K219" s="14" t="s">
        <v>291</v>
      </c>
    </row>
    <row r="220" spans="1:11" ht="12.75">
      <c r="A220" s="3"/>
      <c r="B220" s="8"/>
      <c r="C220" s="11" t="s">
        <v>56</v>
      </c>
      <c r="D220" s="11" t="s">
        <v>65</v>
      </c>
      <c r="E220" s="11" t="s">
        <v>59</v>
      </c>
      <c r="F220" s="11">
        <v>1</v>
      </c>
      <c r="G220" s="11">
        <f>1250/1000</f>
        <v>1.25</v>
      </c>
      <c r="H220" s="11">
        <f t="shared" si="9"/>
        <v>1.25</v>
      </c>
      <c r="I220" s="22">
        <v>38412</v>
      </c>
      <c r="J220" s="38" t="s">
        <v>296</v>
      </c>
      <c r="K220" s="14" t="s">
        <v>291</v>
      </c>
    </row>
    <row r="221" spans="1:10" ht="12.75">
      <c r="A221" s="3">
        <v>137</v>
      </c>
      <c r="B221" s="8" t="s">
        <v>228</v>
      </c>
      <c r="C221" s="3" t="s">
        <v>161</v>
      </c>
      <c r="D221" s="3" t="s">
        <v>65</v>
      </c>
      <c r="E221" s="3" t="s">
        <v>71</v>
      </c>
      <c r="F221" s="3">
        <v>1</v>
      </c>
      <c r="G221" s="3">
        <f>800/1000</f>
        <v>0.8</v>
      </c>
      <c r="H221" s="3">
        <f t="shared" si="9"/>
        <v>0.8</v>
      </c>
      <c r="I221" s="4">
        <v>38596</v>
      </c>
      <c r="J221" s="38" t="s">
        <v>296</v>
      </c>
    </row>
    <row r="222" spans="1:10" ht="12.75">
      <c r="A222" s="3">
        <f t="shared" si="8"/>
        <v>138</v>
      </c>
      <c r="B222" s="8" t="s">
        <v>229</v>
      </c>
      <c r="C222" s="3" t="s">
        <v>102</v>
      </c>
      <c r="D222" s="3" t="s">
        <v>104</v>
      </c>
      <c r="E222" s="3" t="s">
        <v>59</v>
      </c>
      <c r="F222" s="3">
        <v>1</v>
      </c>
      <c r="G222" s="3">
        <f>1250/1000</f>
        <v>1.25</v>
      </c>
      <c r="H222" s="3">
        <f t="shared" si="9"/>
        <v>1.25</v>
      </c>
      <c r="I222" s="4">
        <v>38777</v>
      </c>
      <c r="J222" s="38"/>
    </row>
    <row r="223" spans="1:10" ht="12.75">
      <c r="A223" s="3">
        <f t="shared" si="8"/>
        <v>139</v>
      </c>
      <c r="B223" s="8" t="s">
        <v>230</v>
      </c>
      <c r="C223" s="3" t="s">
        <v>56</v>
      </c>
      <c r="D223" s="3" t="s">
        <v>65</v>
      </c>
      <c r="E223" s="3" t="s">
        <v>63</v>
      </c>
      <c r="F223" s="3">
        <v>2</v>
      </c>
      <c r="G223" s="3">
        <f>250/1000</f>
        <v>0.25</v>
      </c>
      <c r="H223" s="3">
        <f t="shared" si="9"/>
        <v>0.5</v>
      </c>
      <c r="I223" s="4">
        <v>34394</v>
      </c>
      <c r="J223" s="4"/>
    </row>
    <row r="224" spans="1:10" ht="12.75">
      <c r="A224" s="3">
        <f t="shared" si="8"/>
        <v>140</v>
      </c>
      <c r="B224" s="8" t="s">
        <v>231</v>
      </c>
      <c r="C224" s="3" t="s">
        <v>132</v>
      </c>
      <c r="D224" s="3" t="s">
        <v>62</v>
      </c>
      <c r="E224" s="3" t="s">
        <v>133</v>
      </c>
      <c r="F224" s="3">
        <v>7</v>
      </c>
      <c r="G224" s="3">
        <f>90/1000</f>
        <v>0.09</v>
      </c>
      <c r="H224" s="3">
        <f t="shared" si="9"/>
        <v>0.63</v>
      </c>
      <c r="I224" s="4">
        <v>35125</v>
      </c>
      <c r="J224" s="4"/>
    </row>
    <row r="225" spans="1:10" ht="12.75">
      <c r="A225" s="3">
        <f t="shared" si="8"/>
        <v>141</v>
      </c>
      <c r="B225" s="8" t="s">
        <v>232</v>
      </c>
      <c r="C225" s="3" t="s">
        <v>132</v>
      </c>
      <c r="D225" s="3" t="s">
        <v>62</v>
      </c>
      <c r="E225" s="3" t="s">
        <v>133</v>
      </c>
      <c r="F225" s="3">
        <v>4</v>
      </c>
      <c r="G225" s="3">
        <f>90/1000</f>
        <v>0.09</v>
      </c>
      <c r="H225" s="3">
        <f t="shared" si="9"/>
        <v>0.36</v>
      </c>
      <c r="I225" s="4">
        <v>35125</v>
      </c>
      <c r="J225" s="4"/>
    </row>
    <row r="226" spans="1:10" ht="12.75">
      <c r="A226" s="3">
        <f t="shared" si="8"/>
        <v>142</v>
      </c>
      <c r="B226" s="8" t="s">
        <v>233</v>
      </c>
      <c r="C226" s="3" t="s">
        <v>82</v>
      </c>
      <c r="D226" s="3" t="s">
        <v>65</v>
      </c>
      <c r="E226" s="3" t="s">
        <v>93</v>
      </c>
      <c r="F226" s="3">
        <v>2</v>
      </c>
      <c r="G226" s="3">
        <f>320/1000</f>
        <v>0.32</v>
      </c>
      <c r="H226" s="3">
        <f t="shared" si="9"/>
        <v>0.64</v>
      </c>
      <c r="I226" s="4">
        <v>35125</v>
      </c>
      <c r="J226" s="4"/>
    </row>
    <row r="227" spans="1:10" ht="12.75">
      <c r="A227" s="3">
        <f t="shared" si="8"/>
        <v>143</v>
      </c>
      <c r="B227" s="8" t="s">
        <v>234</v>
      </c>
      <c r="C227" s="3" t="s">
        <v>70</v>
      </c>
      <c r="D227" s="3" t="s">
        <v>65</v>
      </c>
      <c r="E227" s="3" t="s">
        <v>71</v>
      </c>
      <c r="F227" s="3">
        <v>1</v>
      </c>
      <c r="G227" s="3">
        <f>800/1000</f>
        <v>0.8</v>
      </c>
      <c r="H227" s="3">
        <f t="shared" si="9"/>
        <v>0.8</v>
      </c>
      <c r="I227" s="4">
        <v>38777</v>
      </c>
      <c r="J227" s="4" t="s">
        <v>296</v>
      </c>
    </row>
    <row r="228" spans="1:10" ht="12.75">
      <c r="A228" s="3">
        <f t="shared" si="8"/>
        <v>144</v>
      </c>
      <c r="B228" s="8" t="s">
        <v>235</v>
      </c>
      <c r="C228" s="3" t="s">
        <v>126</v>
      </c>
      <c r="D228" s="3" t="s">
        <v>65</v>
      </c>
      <c r="E228" s="3" t="s">
        <v>59</v>
      </c>
      <c r="F228" s="3">
        <v>1</v>
      </c>
      <c r="G228" s="3">
        <f>1250/1000</f>
        <v>1.25</v>
      </c>
      <c r="H228" s="3">
        <f t="shared" si="9"/>
        <v>1.25</v>
      </c>
      <c r="I228" s="4">
        <v>38412</v>
      </c>
      <c r="J228" s="4"/>
    </row>
    <row r="229" spans="1:10" ht="12.75">
      <c r="A229" s="3">
        <f t="shared" si="8"/>
        <v>145</v>
      </c>
      <c r="B229" s="8" t="s">
        <v>236</v>
      </c>
      <c r="C229" s="3" t="s">
        <v>82</v>
      </c>
      <c r="D229" s="3" t="s">
        <v>65</v>
      </c>
      <c r="E229" s="3" t="s">
        <v>71</v>
      </c>
      <c r="F229" s="3">
        <v>1</v>
      </c>
      <c r="G229" s="3">
        <f>800/1000</f>
        <v>0.8</v>
      </c>
      <c r="H229" s="3">
        <f t="shared" si="9"/>
        <v>0.8</v>
      </c>
      <c r="I229" s="4">
        <v>38777</v>
      </c>
      <c r="J229" s="4" t="s">
        <v>296</v>
      </c>
    </row>
    <row r="230" spans="1:10" ht="12.75">
      <c r="A230" s="3">
        <f t="shared" si="8"/>
        <v>146</v>
      </c>
      <c r="B230" s="8" t="s">
        <v>237</v>
      </c>
      <c r="C230" s="3" t="s">
        <v>102</v>
      </c>
      <c r="D230" s="3" t="s">
        <v>104</v>
      </c>
      <c r="E230" s="3" t="s">
        <v>59</v>
      </c>
      <c r="F230" s="3">
        <v>1</v>
      </c>
      <c r="G230" s="3">
        <f>1250/1000</f>
        <v>1.25</v>
      </c>
      <c r="H230" s="3">
        <f t="shared" si="9"/>
        <v>1.25</v>
      </c>
      <c r="I230" s="4">
        <v>38777</v>
      </c>
      <c r="J230" s="4"/>
    </row>
    <row r="231" spans="1:10" ht="12.75">
      <c r="A231" s="3">
        <f t="shared" si="8"/>
        <v>147</v>
      </c>
      <c r="B231" s="15" t="s">
        <v>238</v>
      </c>
      <c r="C231" s="3" t="s">
        <v>103</v>
      </c>
      <c r="D231" s="3" t="s">
        <v>104</v>
      </c>
      <c r="E231" s="3" t="s">
        <v>69</v>
      </c>
      <c r="F231" s="3">
        <v>1</v>
      </c>
      <c r="G231" s="3">
        <f>750/1000</f>
        <v>0.75</v>
      </c>
      <c r="H231" s="3">
        <f t="shared" si="9"/>
        <v>0.75</v>
      </c>
      <c r="I231" s="4">
        <v>37681</v>
      </c>
      <c r="J231" s="4"/>
    </row>
    <row r="232" spans="1:11" ht="12.75">
      <c r="A232" s="3"/>
      <c r="B232" s="8"/>
      <c r="C232" s="11" t="s">
        <v>77</v>
      </c>
      <c r="D232" s="11" t="s">
        <v>78</v>
      </c>
      <c r="E232" s="11" t="s">
        <v>59</v>
      </c>
      <c r="F232" s="11">
        <v>1</v>
      </c>
      <c r="G232" s="11">
        <f>1250/1000</f>
        <v>1.25</v>
      </c>
      <c r="H232" s="11">
        <f t="shared" si="9"/>
        <v>1.25</v>
      </c>
      <c r="I232" s="22">
        <v>38047</v>
      </c>
      <c r="J232" s="4" t="s">
        <v>296</v>
      </c>
      <c r="K232" s="14" t="s">
        <v>291</v>
      </c>
    </row>
    <row r="233" spans="1:11" ht="12.75">
      <c r="A233" s="3"/>
      <c r="B233" s="8"/>
      <c r="C233" s="11" t="s">
        <v>126</v>
      </c>
      <c r="D233" s="11" t="s">
        <v>65</v>
      </c>
      <c r="E233" s="11" t="s">
        <v>59</v>
      </c>
      <c r="F233" s="11">
        <v>1</v>
      </c>
      <c r="G233" s="11">
        <f aca="true" t="shared" si="10" ref="G233:G238">1250/1000</f>
        <v>1.25</v>
      </c>
      <c r="H233" s="11">
        <f t="shared" si="9"/>
        <v>1.25</v>
      </c>
      <c r="I233" s="22">
        <v>38412</v>
      </c>
      <c r="J233" s="4" t="s">
        <v>296</v>
      </c>
      <c r="K233" s="14" t="s">
        <v>291</v>
      </c>
    </row>
    <row r="234" spans="1:11" ht="12.75">
      <c r="A234" s="3"/>
      <c r="B234" s="8"/>
      <c r="C234" s="16" t="s">
        <v>56</v>
      </c>
      <c r="D234" s="16" t="s">
        <v>65</v>
      </c>
      <c r="E234" s="16" t="s">
        <v>59</v>
      </c>
      <c r="F234" s="16">
        <v>1</v>
      </c>
      <c r="G234" s="16">
        <f t="shared" si="10"/>
        <v>1.25</v>
      </c>
      <c r="H234" s="16">
        <f t="shared" si="9"/>
        <v>1.25</v>
      </c>
      <c r="I234" s="17">
        <v>38412</v>
      </c>
      <c r="J234" s="4" t="s">
        <v>296</v>
      </c>
      <c r="K234" t="s">
        <v>293</v>
      </c>
    </row>
    <row r="235" spans="1:11" ht="12.75">
      <c r="A235" s="3"/>
      <c r="B235" s="8"/>
      <c r="C235" s="16" t="s">
        <v>56</v>
      </c>
      <c r="D235" s="16" t="s">
        <v>65</v>
      </c>
      <c r="E235" s="16" t="s">
        <v>59</v>
      </c>
      <c r="F235" s="16">
        <v>1</v>
      </c>
      <c r="G235" s="16">
        <f t="shared" si="10"/>
        <v>1.25</v>
      </c>
      <c r="H235" s="16">
        <f t="shared" si="9"/>
        <v>1.25</v>
      </c>
      <c r="I235" s="17">
        <v>38596</v>
      </c>
      <c r="J235" s="4" t="s">
        <v>296</v>
      </c>
      <c r="K235" t="s">
        <v>293</v>
      </c>
    </row>
    <row r="236" spans="1:11" ht="12.75">
      <c r="A236" s="3"/>
      <c r="B236" s="8"/>
      <c r="C236" s="26" t="s">
        <v>102</v>
      </c>
      <c r="D236" s="26" t="s">
        <v>104</v>
      </c>
      <c r="E236" s="26" t="s">
        <v>59</v>
      </c>
      <c r="F236" s="26">
        <v>1</v>
      </c>
      <c r="G236" s="26">
        <f t="shared" si="10"/>
        <v>1.25</v>
      </c>
      <c r="H236" s="26">
        <f t="shared" si="9"/>
        <v>1.25</v>
      </c>
      <c r="I236" s="27">
        <v>38777</v>
      </c>
      <c r="J236" s="4"/>
      <c r="K236" t="s">
        <v>379</v>
      </c>
    </row>
    <row r="237" spans="1:10" ht="12.75">
      <c r="A237" s="3">
        <v>148</v>
      </c>
      <c r="B237" s="36" t="s">
        <v>239</v>
      </c>
      <c r="C237" s="37" t="s">
        <v>103</v>
      </c>
      <c r="D237" s="37" t="s">
        <v>104</v>
      </c>
      <c r="E237" s="37" t="s">
        <v>69</v>
      </c>
      <c r="F237" s="37">
        <v>1</v>
      </c>
      <c r="G237" s="37">
        <f>750/1000</f>
        <v>0.75</v>
      </c>
      <c r="H237" s="37">
        <f t="shared" si="9"/>
        <v>0.75</v>
      </c>
      <c r="I237" s="38">
        <v>38777</v>
      </c>
      <c r="J237" s="4"/>
    </row>
    <row r="238" spans="1:10" ht="12.75">
      <c r="A238" s="3">
        <f t="shared" si="8"/>
        <v>149</v>
      </c>
      <c r="B238" s="8" t="s">
        <v>240</v>
      </c>
      <c r="C238" s="3" t="s">
        <v>102</v>
      </c>
      <c r="D238" s="3" t="s">
        <v>104</v>
      </c>
      <c r="E238" s="3" t="s">
        <v>59</v>
      </c>
      <c r="F238" s="3">
        <v>1</v>
      </c>
      <c r="G238" s="3">
        <f t="shared" si="10"/>
        <v>1.25</v>
      </c>
      <c r="H238" s="3">
        <f t="shared" si="9"/>
        <v>1.25</v>
      </c>
      <c r="I238" s="4">
        <v>38777</v>
      </c>
      <c r="J238" s="4"/>
    </row>
    <row r="239" spans="1:10" ht="12.75">
      <c r="A239" s="3">
        <f t="shared" si="8"/>
        <v>150</v>
      </c>
      <c r="B239" s="8" t="s">
        <v>241</v>
      </c>
      <c r="C239" s="3" t="s">
        <v>82</v>
      </c>
      <c r="D239" s="3" t="s">
        <v>65</v>
      </c>
      <c r="E239" s="3" t="s">
        <v>71</v>
      </c>
      <c r="F239" s="3">
        <v>1</v>
      </c>
      <c r="G239" s="3">
        <f>800/1000</f>
        <v>0.8</v>
      </c>
      <c r="H239" s="3">
        <f t="shared" si="9"/>
        <v>0.8</v>
      </c>
      <c r="I239" s="4">
        <v>38777</v>
      </c>
      <c r="J239" s="4" t="s">
        <v>296</v>
      </c>
    </row>
    <row r="240" spans="1:11" ht="12.75">
      <c r="A240" s="3">
        <f t="shared" si="8"/>
        <v>151</v>
      </c>
      <c r="B240" s="21" t="s">
        <v>242</v>
      </c>
      <c r="C240" s="11" t="s">
        <v>77</v>
      </c>
      <c r="D240" s="11" t="s">
        <v>78</v>
      </c>
      <c r="E240" s="11" t="s">
        <v>59</v>
      </c>
      <c r="F240" s="11">
        <v>1</v>
      </c>
      <c r="G240" s="11">
        <f>1250/1000</f>
        <v>1.25</v>
      </c>
      <c r="H240" s="11">
        <f t="shared" si="9"/>
        <v>1.25</v>
      </c>
      <c r="I240" s="22">
        <v>38047</v>
      </c>
      <c r="J240" s="4" t="s">
        <v>296</v>
      </c>
      <c r="K240" s="14" t="s">
        <v>291</v>
      </c>
    </row>
    <row r="241" spans="1:11" ht="12.75">
      <c r="A241" s="3"/>
      <c r="B241" s="21"/>
      <c r="C241" s="11" t="s">
        <v>126</v>
      </c>
      <c r="D241" s="11" t="s">
        <v>65</v>
      </c>
      <c r="E241" s="11" t="s">
        <v>59</v>
      </c>
      <c r="F241" s="11">
        <v>1</v>
      </c>
      <c r="G241" s="11">
        <f>350/1000</f>
        <v>0.35</v>
      </c>
      <c r="H241" s="11">
        <f t="shared" si="9"/>
        <v>0.35</v>
      </c>
      <c r="I241" s="22">
        <v>38412</v>
      </c>
      <c r="J241" s="4" t="s">
        <v>296</v>
      </c>
      <c r="K241" s="14" t="s">
        <v>291</v>
      </c>
    </row>
    <row r="242" spans="1:10" ht="12.75">
      <c r="A242" s="3">
        <v>152</v>
      </c>
      <c r="B242" s="8" t="s">
        <v>243</v>
      </c>
      <c r="C242" s="3" t="s">
        <v>82</v>
      </c>
      <c r="D242" s="3" t="s">
        <v>65</v>
      </c>
      <c r="E242" s="3" t="s">
        <v>71</v>
      </c>
      <c r="F242" s="3">
        <v>2</v>
      </c>
      <c r="G242" s="3">
        <f>600/1000</f>
        <v>0.6</v>
      </c>
      <c r="H242" s="3">
        <f t="shared" si="9"/>
        <v>1.2</v>
      </c>
      <c r="I242" s="4">
        <v>38231</v>
      </c>
      <c r="J242" s="4" t="s">
        <v>296</v>
      </c>
    </row>
    <row r="243" spans="1:10" ht="12.75">
      <c r="A243" s="3">
        <f t="shared" si="8"/>
        <v>153</v>
      </c>
      <c r="B243" s="8" t="s">
        <v>244</v>
      </c>
      <c r="C243" s="3" t="s">
        <v>132</v>
      </c>
      <c r="D243" s="3" t="s">
        <v>62</v>
      </c>
      <c r="E243" s="3" t="s">
        <v>133</v>
      </c>
      <c r="F243" s="3">
        <v>2</v>
      </c>
      <c r="G243" s="3">
        <f>90/1000</f>
        <v>0.09</v>
      </c>
      <c r="H243" s="3">
        <f t="shared" si="9"/>
        <v>0.18</v>
      </c>
      <c r="I243" s="4">
        <v>35125</v>
      </c>
      <c r="J243" s="4"/>
    </row>
    <row r="244" spans="1:10" ht="12.75">
      <c r="A244" s="3">
        <f t="shared" si="8"/>
        <v>154</v>
      </c>
      <c r="B244" s="8" t="s">
        <v>245</v>
      </c>
      <c r="C244" s="3" t="s">
        <v>112</v>
      </c>
      <c r="D244" s="3" t="s">
        <v>62</v>
      </c>
      <c r="E244" s="3" t="s">
        <v>95</v>
      </c>
      <c r="F244" s="3">
        <v>1</v>
      </c>
      <c r="G244" s="3">
        <f>300/1000</f>
        <v>0.3</v>
      </c>
      <c r="H244" s="3">
        <f t="shared" si="9"/>
        <v>0.3</v>
      </c>
      <c r="I244" s="4">
        <v>35125</v>
      </c>
      <c r="J244" s="4"/>
    </row>
    <row r="245" spans="1:10" ht="12.75">
      <c r="A245" s="3">
        <f t="shared" si="8"/>
        <v>155</v>
      </c>
      <c r="B245" s="8" t="s">
        <v>246</v>
      </c>
      <c r="C245" s="3" t="s">
        <v>56</v>
      </c>
      <c r="D245" s="3" t="s">
        <v>65</v>
      </c>
      <c r="E245" s="3" t="s">
        <v>91</v>
      </c>
      <c r="F245" s="3">
        <v>2</v>
      </c>
      <c r="G245" s="3">
        <f>225/1000</f>
        <v>0.225</v>
      </c>
      <c r="H245" s="3">
        <f t="shared" si="9"/>
        <v>0.45</v>
      </c>
      <c r="I245" s="4">
        <v>34759</v>
      </c>
      <c r="J245" s="4"/>
    </row>
    <row r="246" spans="1:11" ht="12.75">
      <c r="A246" s="3">
        <f t="shared" si="8"/>
        <v>156</v>
      </c>
      <c r="B246" s="23" t="s">
        <v>247</v>
      </c>
      <c r="C246" s="12" t="s">
        <v>74</v>
      </c>
      <c r="D246" s="12" t="s">
        <v>65</v>
      </c>
      <c r="E246" s="12" t="s">
        <v>59</v>
      </c>
      <c r="F246" s="12">
        <v>2</v>
      </c>
      <c r="G246" s="12">
        <f>1250/1000</f>
        <v>1.25</v>
      </c>
      <c r="H246" s="12">
        <f t="shared" si="9"/>
        <v>2.5</v>
      </c>
      <c r="I246" s="24">
        <v>37681</v>
      </c>
      <c r="J246" s="4" t="s">
        <v>296</v>
      </c>
      <c r="K246" t="s">
        <v>298</v>
      </c>
    </row>
    <row r="247" spans="1:11" ht="12.75">
      <c r="A247" s="3"/>
      <c r="B247" s="23"/>
      <c r="C247" s="12" t="s">
        <v>74</v>
      </c>
      <c r="D247" s="12" t="s">
        <v>65</v>
      </c>
      <c r="E247" s="12" t="s">
        <v>59</v>
      </c>
      <c r="F247" s="12">
        <v>1</v>
      </c>
      <c r="G247" s="12">
        <f>1250/1000</f>
        <v>1.25</v>
      </c>
      <c r="H247" s="12">
        <f t="shared" si="9"/>
        <v>1.25</v>
      </c>
      <c r="I247" s="24">
        <v>37865</v>
      </c>
      <c r="J247" s="4" t="s">
        <v>296</v>
      </c>
      <c r="K247" t="s">
        <v>298</v>
      </c>
    </row>
    <row r="248" spans="1:11" ht="12.75">
      <c r="A248" s="3"/>
      <c r="B248" s="23"/>
      <c r="C248" s="12" t="s">
        <v>56</v>
      </c>
      <c r="D248" s="12" t="s">
        <v>104</v>
      </c>
      <c r="E248" s="12" t="s">
        <v>59</v>
      </c>
      <c r="F248" s="12">
        <v>1</v>
      </c>
      <c r="G248" s="12">
        <f>1250/1000</f>
        <v>1.25</v>
      </c>
      <c r="H248" s="12">
        <f t="shared" si="9"/>
        <v>1.25</v>
      </c>
      <c r="I248" s="24">
        <v>38596</v>
      </c>
      <c r="J248" s="4" t="s">
        <v>296</v>
      </c>
      <c r="K248" t="s">
        <v>298</v>
      </c>
    </row>
    <row r="249" spans="1:11" ht="12.75">
      <c r="A249" s="3"/>
      <c r="B249" s="23"/>
      <c r="C249" s="12" t="s">
        <v>102</v>
      </c>
      <c r="D249" s="12" t="s">
        <v>104</v>
      </c>
      <c r="E249" s="12" t="s">
        <v>59</v>
      </c>
      <c r="F249" s="12">
        <v>3</v>
      </c>
      <c r="G249" s="12">
        <f>1250/1000</f>
        <v>1.25</v>
      </c>
      <c r="H249" s="12">
        <f t="shared" si="9"/>
        <v>3.75</v>
      </c>
      <c r="I249" s="24">
        <v>38777</v>
      </c>
      <c r="J249" s="4" t="s">
        <v>296</v>
      </c>
      <c r="K249" t="s">
        <v>298</v>
      </c>
    </row>
    <row r="250" spans="1:10" ht="12.75">
      <c r="A250" s="3">
        <v>157</v>
      </c>
      <c r="B250" s="8" t="s">
        <v>248</v>
      </c>
      <c r="C250" s="3" t="s">
        <v>112</v>
      </c>
      <c r="D250" s="3" t="s">
        <v>62</v>
      </c>
      <c r="E250" s="3" t="s">
        <v>110</v>
      </c>
      <c r="F250" s="3">
        <v>3</v>
      </c>
      <c r="G250" s="3">
        <f>200/1000</f>
        <v>0.2</v>
      </c>
      <c r="H250" s="3">
        <f t="shared" si="9"/>
        <v>0.6000000000000001</v>
      </c>
      <c r="I250" s="4">
        <v>34759</v>
      </c>
      <c r="J250" s="4"/>
    </row>
    <row r="251" spans="1:10" ht="12.75">
      <c r="A251" s="3">
        <f t="shared" si="8"/>
        <v>158</v>
      </c>
      <c r="B251" s="8" t="s">
        <v>249</v>
      </c>
      <c r="C251" s="3" t="s">
        <v>112</v>
      </c>
      <c r="D251" s="3" t="s">
        <v>62</v>
      </c>
      <c r="E251" s="3" t="s">
        <v>95</v>
      </c>
      <c r="F251" s="3">
        <v>2</v>
      </c>
      <c r="G251" s="3">
        <f>300/1000</f>
        <v>0.3</v>
      </c>
      <c r="H251" s="3">
        <f t="shared" si="9"/>
        <v>0.6</v>
      </c>
      <c r="I251" s="4">
        <v>34943</v>
      </c>
      <c r="J251" s="4"/>
    </row>
    <row r="252" spans="1:10" ht="12.75">
      <c r="A252" s="3">
        <f t="shared" si="8"/>
        <v>159</v>
      </c>
      <c r="B252" s="8" t="s">
        <v>250</v>
      </c>
      <c r="C252" s="3" t="s">
        <v>56</v>
      </c>
      <c r="D252" s="3" t="s">
        <v>65</v>
      </c>
      <c r="E252" s="3" t="s">
        <v>63</v>
      </c>
      <c r="F252" s="3">
        <v>2</v>
      </c>
      <c r="G252" s="3">
        <f>225/1000</f>
        <v>0.225</v>
      </c>
      <c r="H252" s="3">
        <f t="shared" si="9"/>
        <v>0.45</v>
      </c>
      <c r="I252" s="4">
        <v>34759</v>
      </c>
      <c r="J252" s="4"/>
    </row>
    <row r="253" spans="1:10" ht="12.75">
      <c r="A253" s="3">
        <f t="shared" si="8"/>
        <v>160</v>
      </c>
      <c r="B253" s="8" t="s">
        <v>251</v>
      </c>
      <c r="C253" s="3" t="s">
        <v>103</v>
      </c>
      <c r="D253" s="3" t="s">
        <v>104</v>
      </c>
      <c r="E253" s="3" t="s">
        <v>69</v>
      </c>
      <c r="F253" s="3">
        <v>1</v>
      </c>
      <c r="G253" s="3">
        <f>750/1000</f>
        <v>0.75</v>
      </c>
      <c r="H253" s="3">
        <f t="shared" si="9"/>
        <v>0.75</v>
      </c>
      <c r="I253" s="4">
        <v>38596</v>
      </c>
      <c r="J253" s="4"/>
    </row>
    <row r="254" spans="1:11" ht="12.75">
      <c r="A254" s="3">
        <f t="shared" si="8"/>
        <v>161</v>
      </c>
      <c r="B254" s="21" t="s">
        <v>252</v>
      </c>
      <c r="C254" s="11" t="s">
        <v>77</v>
      </c>
      <c r="D254" s="11" t="s">
        <v>78</v>
      </c>
      <c r="E254" s="11" t="s">
        <v>59</v>
      </c>
      <c r="F254" s="11">
        <v>1</v>
      </c>
      <c r="G254" s="11">
        <f>1250/1000</f>
        <v>1.25</v>
      </c>
      <c r="H254" s="11">
        <f t="shared" si="9"/>
        <v>1.25</v>
      </c>
      <c r="I254" s="22">
        <v>37865</v>
      </c>
      <c r="J254" s="4" t="s">
        <v>296</v>
      </c>
      <c r="K254" s="14" t="s">
        <v>291</v>
      </c>
    </row>
    <row r="255" spans="1:10" ht="12.75">
      <c r="A255" s="3">
        <f t="shared" si="8"/>
        <v>162</v>
      </c>
      <c r="B255" s="8" t="s">
        <v>253</v>
      </c>
      <c r="C255" s="3" t="s">
        <v>82</v>
      </c>
      <c r="D255" s="3" t="s">
        <v>65</v>
      </c>
      <c r="E255" s="3" t="s">
        <v>59</v>
      </c>
      <c r="F255" s="3">
        <v>1</v>
      </c>
      <c r="G255" s="3">
        <f>1250/1000</f>
        <v>1.25</v>
      </c>
      <c r="H255" s="3">
        <f t="shared" si="9"/>
        <v>1.25</v>
      </c>
      <c r="I255" s="4">
        <v>38412</v>
      </c>
      <c r="J255" s="4" t="s">
        <v>296</v>
      </c>
    </row>
    <row r="256" spans="1:10" ht="12.75">
      <c r="A256" s="3"/>
      <c r="B256" s="8"/>
      <c r="C256" s="3" t="s">
        <v>56</v>
      </c>
      <c r="D256" s="3" t="s">
        <v>65</v>
      </c>
      <c r="E256" s="3" t="s">
        <v>59</v>
      </c>
      <c r="F256" s="3">
        <v>1</v>
      </c>
      <c r="G256" s="3">
        <f>1250/1000</f>
        <v>1.25</v>
      </c>
      <c r="H256" s="3">
        <f t="shared" si="9"/>
        <v>1.25</v>
      </c>
      <c r="I256" s="4">
        <v>38412</v>
      </c>
      <c r="J256" s="4" t="s">
        <v>296</v>
      </c>
    </row>
    <row r="257" spans="1:10" ht="12.75">
      <c r="A257" s="3">
        <v>163</v>
      </c>
      <c r="B257" s="8" t="s">
        <v>254</v>
      </c>
      <c r="C257" s="3" t="s">
        <v>82</v>
      </c>
      <c r="D257" s="3" t="s">
        <v>65</v>
      </c>
      <c r="E257" s="3" t="s">
        <v>71</v>
      </c>
      <c r="F257" s="3">
        <v>1</v>
      </c>
      <c r="G257" s="3">
        <f>600/1000</f>
        <v>0.6</v>
      </c>
      <c r="H257" s="3">
        <f t="shared" si="9"/>
        <v>0.6</v>
      </c>
      <c r="I257" s="4">
        <v>38047</v>
      </c>
      <c r="J257" s="4" t="s">
        <v>296</v>
      </c>
    </row>
    <row r="258" spans="1:10" ht="12.75">
      <c r="A258" s="3"/>
      <c r="B258" s="8"/>
      <c r="C258" s="3" t="s">
        <v>82</v>
      </c>
      <c r="D258" s="3" t="s">
        <v>65</v>
      </c>
      <c r="E258" s="3" t="s">
        <v>71</v>
      </c>
      <c r="F258" s="3">
        <v>1</v>
      </c>
      <c r="G258" s="3">
        <f>800/1000</f>
        <v>0.8</v>
      </c>
      <c r="H258" s="3">
        <f t="shared" si="9"/>
        <v>0.8</v>
      </c>
      <c r="I258" s="4">
        <v>38412</v>
      </c>
      <c r="J258" s="4" t="s">
        <v>296</v>
      </c>
    </row>
    <row r="259" spans="1:11" ht="12.75">
      <c r="A259" s="3">
        <v>164</v>
      </c>
      <c r="B259" s="21" t="s">
        <v>255</v>
      </c>
      <c r="C259" s="11" t="s">
        <v>74</v>
      </c>
      <c r="D259" s="11" t="s">
        <v>65</v>
      </c>
      <c r="E259" s="11" t="s">
        <v>59</v>
      </c>
      <c r="F259" s="11">
        <v>1</v>
      </c>
      <c r="G259" s="11">
        <f>1250/1000</f>
        <v>1.25</v>
      </c>
      <c r="H259" s="11">
        <f t="shared" si="9"/>
        <v>1.25</v>
      </c>
      <c r="I259" s="22">
        <v>37865</v>
      </c>
      <c r="J259" s="4" t="s">
        <v>296</v>
      </c>
      <c r="K259" s="14" t="s">
        <v>291</v>
      </c>
    </row>
    <row r="260" spans="1:10" ht="12.75">
      <c r="A260" s="3">
        <f t="shared" si="8"/>
        <v>165</v>
      </c>
      <c r="B260" s="8" t="s">
        <v>256</v>
      </c>
      <c r="C260" s="3" t="s">
        <v>56</v>
      </c>
      <c r="D260" s="3" t="s">
        <v>65</v>
      </c>
      <c r="E260" s="3" t="s">
        <v>60</v>
      </c>
      <c r="F260" s="3">
        <v>1</v>
      </c>
      <c r="G260" s="3">
        <f>200/1000</f>
        <v>0.2</v>
      </c>
      <c r="H260" s="3">
        <f t="shared" si="9"/>
        <v>0.2</v>
      </c>
      <c r="I260" s="4">
        <v>34759</v>
      </c>
      <c r="J260" s="4"/>
    </row>
    <row r="261" spans="1:10" ht="12.75">
      <c r="A261" s="3">
        <f t="shared" si="8"/>
        <v>166</v>
      </c>
      <c r="B261" s="8" t="s">
        <v>257</v>
      </c>
      <c r="C261" s="3" t="s">
        <v>82</v>
      </c>
      <c r="D261" s="3" t="s">
        <v>65</v>
      </c>
      <c r="E261" s="3" t="s">
        <v>71</v>
      </c>
      <c r="F261" s="3">
        <v>1</v>
      </c>
      <c r="G261" s="3">
        <f>800/1000</f>
        <v>0.8</v>
      </c>
      <c r="H261" s="3">
        <f t="shared" si="9"/>
        <v>0.8</v>
      </c>
      <c r="I261" s="4">
        <v>38777</v>
      </c>
      <c r="J261" s="4" t="s">
        <v>296</v>
      </c>
    </row>
    <row r="262" spans="1:10" ht="12.75">
      <c r="A262" s="3">
        <f t="shared" si="8"/>
        <v>167</v>
      </c>
      <c r="B262" s="8" t="s">
        <v>258</v>
      </c>
      <c r="C262" s="3" t="s">
        <v>132</v>
      </c>
      <c r="D262" s="3" t="s">
        <v>62</v>
      </c>
      <c r="E262" s="3" t="s">
        <v>133</v>
      </c>
      <c r="F262" s="3">
        <v>1</v>
      </c>
      <c r="G262" s="3">
        <f>90/1000</f>
        <v>0.09</v>
      </c>
      <c r="H262" s="3">
        <f t="shared" si="9"/>
        <v>0.09</v>
      </c>
      <c r="I262" s="4">
        <v>35125</v>
      </c>
      <c r="J262" s="4"/>
    </row>
    <row r="263" spans="1:10" ht="12.75">
      <c r="A263" s="3"/>
      <c r="B263" s="8"/>
      <c r="C263" s="3" t="s">
        <v>132</v>
      </c>
      <c r="D263" s="3" t="s">
        <v>62</v>
      </c>
      <c r="E263" s="3" t="s">
        <v>133</v>
      </c>
      <c r="F263" s="3">
        <v>3</v>
      </c>
      <c r="G263" s="3">
        <f>90/1000</f>
        <v>0.09</v>
      </c>
      <c r="H263" s="3">
        <f t="shared" si="9"/>
        <v>0.27</v>
      </c>
      <c r="I263" s="4">
        <v>35309</v>
      </c>
      <c r="J263" s="4"/>
    </row>
    <row r="264" spans="1:10" ht="12.75">
      <c r="A264" s="3">
        <v>168</v>
      </c>
      <c r="B264" s="8" t="s">
        <v>259</v>
      </c>
      <c r="C264" s="3" t="s">
        <v>82</v>
      </c>
      <c r="D264" s="3" t="s">
        <v>65</v>
      </c>
      <c r="E264" s="3" t="s">
        <v>71</v>
      </c>
      <c r="F264" s="3">
        <v>1</v>
      </c>
      <c r="G264" s="3">
        <f>800/1000</f>
        <v>0.8</v>
      </c>
      <c r="H264" s="3">
        <f t="shared" si="9"/>
        <v>0.8</v>
      </c>
      <c r="I264" s="4">
        <v>38777</v>
      </c>
      <c r="J264" s="4" t="s">
        <v>296</v>
      </c>
    </row>
    <row r="265" spans="1:10" ht="12.75">
      <c r="A265" s="3">
        <f aca="true" t="shared" si="11" ref="A265:A298">A264+1</f>
        <v>169</v>
      </c>
      <c r="B265" s="8" t="s">
        <v>260</v>
      </c>
      <c r="C265" s="3" t="s">
        <v>161</v>
      </c>
      <c r="D265" s="3" t="s">
        <v>65</v>
      </c>
      <c r="E265" s="3" t="s">
        <v>71</v>
      </c>
      <c r="F265" s="3">
        <v>2</v>
      </c>
      <c r="G265" s="3">
        <f>800/1000</f>
        <v>0.8</v>
      </c>
      <c r="H265" s="3">
        <f t="shared" si="9"/>
        <v>1.6</v>
      </c>
      <c r="I265" s="4">
        <v>38596</v>
      </c>
      <c r="J265" s="4" t="s">
        <v>296</v>
      </c>
    </row>
    <row r="266" spans="1:10" ht="12.75">
      <c r="A266" s="3">
        <f t="shared" si="11"/>
        <v>170</v>
      </c>
      <c r="B266" s="8" t="s">
        <v>261</v>
      </c>
      <c r="C266" s="3" t="s">
        <v>112</v>
      </c>
      <c r="D266" s="3" t="s">
        <v>62</v>
      </c>
      <c r="E266" s="3" t="s">
        <v>110</v>
      </c>
      <c r="F266" s="3">
        <v>4</v>
      </c>
      <c r="G266" s="3">
        <f>200/1000</f>
        <v>0.2</v>
      </c>
      <c r="H266" s="3">
        <f t="shared" si="9"/>
        <v>0.8</v>
      </c>
      <c r="I266" s="4">
        <v>34759</v>
      </c>
      <c r="J266" s="4"/>
    </row>
    <row r="267" spans="1:10" ht="12.75">
      <c r="A267" s="3">
        <f t="shared" si="11"/>
        <v>171</v>
      </c>
      <c r="B267" s="8" t="s">
        <v>262</v>
      </c>
      <c r="C267" s="3" t="s">
        <v>61</v>
      </c>
      <c r="D267" s="3" t="s">
        <v>62</v>
      </c>
      <c r="E267" s="3" t="s">
        <v>73</v>
      </c>
      <c r="F267" s="3">
        <v>1</v>
      </c>
      <c r="G267" s="3">
        <f>250/1000</f>
        <v>0.25</v>
      </c>
      <c r="H267" s="3">
        <f t="shared" si="9"/>
        <v>0.25</v>
      </c>
      <c r="I267" s="4">
        <v>35125</v>
      </c>
      <c r="J267" s="4"/>
    </row>
    <row r="268" spans="1:10" ht="12.75">
      <c r="A268" s="3">
        <f t="shared" si="11"/>
        <v>172</v>
      </c>
      <c r="B268" s="8" t="s">
        <v>263</v>
      </c>
      <c r="C268" s="3" t="s">
        <v>102</v>
      </c>
      <c r="D268" s="3" t="s">
        <v>104</v>
      </c>
      <c r="E268" s="3" t="s">
        <v>59</v>
      </c>
      <c r="F268" s="3">
        <v>1</v>
      </c>
      <c r="G268" s="3">
        <f>1250/1000</f>
        <v>1.25</v>
      </c>
      <c r="H268" s="3">
        <f t="shared" si="9"/>
        <v>1.25</v>
      </c>
      <c r="I268" s="4">
        <v>38777</v>
      </c>
      <c r="J268" s="4"/>
    </row>
    <row r="269" spans="1:10" ht="12.75">
      <c r="A269" s="3">
        <f t="shared" si="11"/>
        <v>173</v>
      </c>
      <c r="B269" s="8" t="s">
        <v>264</v>
      </c>
      <c r="C269" s="3" t="s">
        <v>70</v>
      </c>
      <c r="D269" s="3" t="s">
        <v>65</v>
      </c>
      <c r="E269" s="3" t="s">
        <v>71</v>
      </c>
      <c r="F269" s="3">
        <v>1</v>
      </c>
      <c r="G269" s="3">
        <f>800/1000</f>
        <v>0.8</v>
      </c>
      <c r="H269" s="3">
        <f aca="true" t="shared" si="12" ref="H269:H298">G269*F269</f>
        <v>0.8</v>
      </c>
      <c r="I269" s="4">
        <v>38777</v>
      </c>
      <c r="J269" s="4" t="s">
        <v>296</v>
      </c>
    </row>
    <row r="270" spans="1:10" ht="12.75">
      <c r="A270" s="3">
        <f t="shared" si="11"/>
        <v>174</v>
      </c>
      <c r="B270" s="8" t="s">
        <v>265</v>
      </c>
      <c r="C270" s="3" t="s">
        <v>61</v>
      </c>
      <c r="D270" s="3" t="s">
        <v>62</v>
      </c>
      <c r="E270" s="3" t="s">
        <v>91</v>
      </c>
      <c r="F270" s="3">
        <v>2</v>
      </c>
      <c r="G270" s="3">
        <f>225/1000</f>
        <v>0.225</v>
      </c>
      <c r="H270" s="3">
        <f t="shared" si="12"/>
        <v>0.45</v>
      </c>
      <c r="I270" s="4">
        <v>34943</v>
      </c>
      <c r="J270" s="4"/>
    </row>
    <row r="271" spans="1:10" ht="12.75">
      <c r="A271" s="3">
        <f t="shared" si="11"/>
        <v>175</v>
      </c>
      <c r="B271" s="8" t="s">
        <v>266</v>
      </c>
      <c r="C271" s="3" t="s">
        <v>126</v>
      </c>
      <c r="D271" s="3" t="s">
        <v>65</v>
      </c>
      <c r="E271" s="3" t="s">
        <v>63</v>
      </c>
      <c r="F271" s="3">
        <v>1</v>
      </c>
      <c r="G271" s="3">
        <f>225/1000</f>
        <v>0.225</v>
      </c>
      <c r="H271" s="3">
        <f t="shared" si="12"/>
        <v>0.225</v>
      </c>
      <c r="I271" s="4">
        <v>35309</v>
      </c>
      <c r="J271" s="4"/>
    </row>
    <row r="272" spans="1:10" ht="12.75">
      <c r="A272" s="3"/>
      <c r="B272" s="8"/>
      <c r="C272" s="3" t="s">
        <v>126</v>
      </c>
      <c r="D272" s="3" t="s">
        <v>65</v>
      </c>
      <c r="E272" s="3" t="s">
        <v>63</v>
      </c>
      <c r="F272" s="3">
        <v>5</v>
      </c>
      <c r="G272" s="3">
        <f>225/1000</f>
        <v>0.225</v>
      </c>
      <c r="H272" s="3">
        <f t="shared" si="12"/>
        <v>1.125</v>
      </c>
      <c r="I272" s="4">
        <v>34943</v>
      </c>
      <c r="J272" s="4"/>
    </row>
    <row r="273" spans="1:10" ht="12.75">
      <c r="A273" s="3"/>
      <c r="B273" s="8"/>
      <c r="C273" s="3" t="s">
        <v>82</v>
      </c>
      <c r="D273" s="3" t="s">
        <v>65</v>
      </c>
      <c r="E273" s="3" t="s">
        <v>93</v>
      </c>
      <c r="F273" s="3">
        <v>3</v>
      </c>
      <c r="G273" s="3">
        <f>320/1000</f>
        <v>0.32</v>
      </c>
      <c r="H273" s="3">
        <f t="shared" si="12"/>
        <v>0.96</v>
      </c>
      <c r="I273" s="4">
        <v>35309</v>
      </c>
      <c r="J273" s="4"/>
    </row>
    <row r="274" spans="1:10" ht="12.75">
      <c r="A274" s="3"/>
      <c r="B274" s="8"/>
      <c r="C274" s="3" t="s">
        <v>82</v>
      </c>
      <c r="D274" s="3" t="s">
        <v>65</v>
      </c>
      <c r="E274" s="3" t="s">
        <v>93</v>
      </c>
      <c r="F274" s="3">
        <v>4</v>
      </c>
      <c r="G274" s="3">
        <f>320/1000</f>
        <v>0.32</v>
      </c>
      <c r="H274" s="3">
        <f t="shared" si="12"/>
        <v>1.28</v>
      </c>
      <c r="I274" s="4">
        <v>35674</v>
      </c>
      <c r="J274" s="4"/>
    </row>
    <row r="275" spans="1:10" ht="12.75">
      <c r="A275" s="3">
        <v>176</v>
      </c>
      <c r="B275" s="8" t="s">
        <v>267</v>
      </c>
      <c r="C275" s="3" t="s">
        <v>56</v>
      </c>
      <c r="D275" s="3" t="s">
        <v>65</v>
      </c>
      <c r="E275" s="3" t="s">
        <v>91</v>
      </c>
      <c r="F275" s="3">
        <v>1</v>
      </c>
      <c r="G275" s="3">
        <f>225/1000</f>
        <v>0.225</v>
      </c>
      <c r="H275" s="3">
        <f t="shared" si="12"/>
        <v>0.225</v>
      </c>
      <c r="I275" s="4">
        <v>34578</v>
      </c>
      <c r="J275" s="4"/>
    </row>
    <row r="276" spans="1:10" ht="12.75">
      <c r="A276" s="3">
        <f t="shared" si="11"/>
        <v>177</v>
      </c>
      <c r="B276" s="8" t="s">
        <v>268</v>
      </c>
      <c r="C276" s="3" t="s">
        <v>56</v>
      </c>
      <c r="D276" s="3" t="s">
        <v>65</v>
      </c>
      <c r="E276" s="3" t="s">
        <v>59</v>
      </c>
      <c r="F276" s="3">
        <v>1</v>
      </c>
      <c r="G276" s="3">
        <f>1250/1000</f>
        <v>1.25</v>
      </c>
      <c r="H276" s="3">
        <f t="shared" si="12"/>
        <v>1.25</v>
      </c>
      <c r="I276" s="4">
        <v>38412</v>
      </c>
      <c r="J276" s="4"/>
    </row>
    <row r="277" spans="1:10" ht="12.75">
      <c r="A277" s="3">
        <f t="shared" si="11"/>
        <v>178</v>
      </c>
      <c r="B277" s="8" t="s">
        <v>269</v>
      </c>
      <c r="C277" s="3" t="s">
        <v>56</v>
      </c>
      <c r="D277" s="3" t="s">
        <v>65</v>
      </c>
      <c r="E277" s="3" t="s">
        <v>63</v>
      </c>
      <c r="F277" s="3">
        <v>3</v>
      </c>
      <c r="G277" s="3">
        <f>250/1000</f>
        <v>0.25</v>
      </c>
      <c r="H277" s="3">
        <f t="shared" si="12"/>
        <v>0.75</v>
      </c>
      <c r="I277" s="4">
        <v>34578</v>
      </c>
      <c r="J277" s="4"/>
    </row>
    <row r="278" spans="1:10" ht="12.75">
      <c r="A278" s="3">
        <f t="shared" si="11"/>
        <v>179</v>
      </c>
      <c r="B278" s="8" t="s">
        <v>270</v>
      </c>
      <c r="C278" s="3" t="s">
        <v>82</v>
      </c>
      <c r="D278" s="3" t="s">
        <v>65</v>
      </c>
      <c r="E278" s="3" t="s">
        <v>71</v>
      </c>
      <c r="F278" s="3">
        <v>1</v>
      </c>
      <c r="G278" s="3">
        <f>800/1000</f>
        <v>0.8</v>
      </c>
      <c r="H278" s="3">
        <f t="shared" si="12"/>
        <v>0.8</v>
      </c>
      <c r="I278" s="4">
        <v>38777</v>
      </c>
      <c r="J278" s="4" t="s">
        <v>296</v>
      </c>
    </row>
    <row r="279" spans="1:10" ht="12.75">
      <c r="A279" s="3">
        <f t="shared" si="11"/>
        <v>180</v>
      </c>
      <c r="B279" s="8" t="s">
        <v>271</v>
      </c>
      <c r="C279" s="3" t="s">
        <v>82</v>
      </c>
      <c r="D279" s="3" t="s">
        <v>65</v>
      </c>
      <c r="E279" s="3" t="s">
        <v>93</v>
      </c>
      <c r="F279" s="3">
        <v>6</v>
      </c>
      <c r="G279" s="3">
        <f>320/1000</f>
        <v>0.32</v>
      </c>
      <c r="H279" s="3">
        <f t="shared" si="12"/>
        <v>1.92</v>
      </c>
      <c r="I279" s="4">
        <v>34943</v>
      </c>
      <c r="J279" s="4"/>
    </row>
    <row r="280" spans="1:10" ht="12.75">
      <c r="A280" s="3">
        <f t="shared" si="11"/>
        <v>181</v>
      </c>
      <c r="B280" s="8" t="s">
        <v>272</v>
      </c>
      <c r="C280" s="3" t="s">
        <v>77</v>
      </c>
      <c r="D280" s="3" t="s">
        <v>78</v>
      </c>
      <c r="E280" s="3" t="s">
        <v>59</v>
      </c>
      <c r="F280" s="3">
        <v>2</v>
      </c>
      <c r="G280" s="3">
        <f>350/1000</f>
        <v>0.35</v>
      </c>
      <c r="H280" s="3">
        <f t="shared" si="12"/>
        <v>0.7</v>
      </c>
      <c r="I280" s="4">
        <v>38047</v>
      </c>
      <c r="J280" s="4"/>
    </row>
    <row r="281" spans="1:10" ht="12.75">
      <c r="A281" s="3">
        <f t="shared" si="11"/>
        <v>182</v>
      </c>
      <c r="B281" s="8" t="s">
        <v>273</v>
      </c>
      <c r="C281" s="3" t="s">
        <v>82</v>
      </c>
      <c r="D281" s="3" t="s">
        <v>65</v>
      </c>
      <c r="E281" s="3" t="s">
        <v>71</v>
      </c>
      <c r="F281" s="3">
        <v>1</v>
      </c>
      <c r="G281" s="3">
        <f>800/1000</f>
        <v>0.8</v>
      </c>
      <c r="H281" s="3">
        <f t="shared" si="12"/>
        <v>0.8</v>
      </c>
      <c r="I281" s="4">
        <v>38777</v>
      </c>
      <c r="J281" s="4" t="s">
        <v>296</v>
      </c>
    </row>
    <row r="282" spans="1:10" ht="12.75">
      <c r="A282" s="3">
        <f t="shared" si="11"/>
        <v>183</v>
      </c>
      <c r="B282" s="8" t="s">
        <v>274</v>
      </c>
      <c r="C282" s="3" t="s">
        <v>132</v>
      </c>
      <c r="D282" s="3" t="s">
        <v>62</v>
      </c>
      <c r="E282" s="3" t="s">
        <v>133</v>
      </c>
      <c r="F282" s="3">
        <v>1</v>
      </c>
      <c r="G282" s="3">
        <f>90/1000</f>
        <v>0.09</v>
      </c>
      <c r="H282" s="3">
        <f t="shared" si="12"/>
        <v>0.09</v>
      </c>
      <c r="I282" s="4">
        <v>35309</v>
      </c>
      <c r="J282" s="4"/>
    </row>
    <row r="283" spans="1:10" ht="12.75">
      <c r="A283" s="3">
        <f t="shared" si="11"/>
        <v>184</v>
      </c>
      <c r="B283" s="8" t="s">
        <v>275</v>
      </c>
      <c r="C283" s="3" t="s">
        <v>56</v>
      </c>
      <c r="D283" s="3" t="s">
        <v>65</v>
      </c>
      <c r="E283" s="3" t="s">
        <v>93</v>
      </c>
      <c r="F283" s="3">
        <v>4</v>
      </c>
      <c r="G283" s="3">
        <f>320/1000</f>
        <v>0.32</v>
      </c>
      <c r="H283" s="3">
        <f t="shared" si="12"/>
        <v>1.28</v>
      </c>
      <c r="I283" s="4">
        <v>34759</v>
      </c>
      <c r="J283" s="4"/>
    </row>
    <row r="284" spans="1:10" ht="12.75">
      <c r="A284" s="3"/>
      <c r="B284" s="8"/>
      <c r="C284" s="3" t="s">
        <v>82</v>
      </c>
      <c r="D284" s="3" t="s">
        <v>65</v>
      </c>
      <c r="E284" s="3" t="s">
        <v>93</v>
      </c>
      <c r="F284" s="3">
        <v>2</v>
      </c>
      <c r="G284" s="3">
        <f>320/1000</f>
        <v>0.32</v>
      </c>
      <c r="H284" s="3">
        <f t="shared" si="12"/>
        <v>0.64</v>
      </c>
      <c r="I284" s="4">
        <v>35125</v>
      </c>
      <c r="J284" s="4"/>
    </row>
    <row r="285" spans="1:10" ht="12.75">
      <c r="A285" s="3">
        <v>185</v>
      </c>
      <c r="B285" s="8" t="s">
        <v>276</v>
      </c>
      <c r="C285" s="3" t="s">
        <v>56</v>
      </c>
      <c r="D285" s="3" t="s">
        <v>65</v>
      </c>
      <c r="E285" s="3" t="s">
        <v>91</v>
      </c>
      <c r="F285" s="3">
        <v>2</v>
      </c>
      <c r="G285" s="3">
        <f>225/1000</f>
        <v>0.225</v>
      </c>
      <c r="H285" s="3">
        <f t="shared" si="12"/>
        <v>0.45</v>
      </c>
      <c r="I285" s="4">
        <v>34394</v>
      </c>
      <c r="J285" s="4"/>
    </row>
    <row r="286" spans="1:10" ht="12.75">
      <c r="A286" s="3"/>
      <c r="B286" s="8"/>
      <c r="C286" s="3" t="s">
        <v>56</v>
      </c>
      <c r="D286" s="3" t="s">
        <v>65</v>
      </c>
      <c r="E286" s="3" t="s">
        <v>60</v>
      </c>
      <c r="F286" s="3">
        <v>2</v>
      </c>
      <c r="G286" s="3">
        <f>200/1000</f>
        <v>0.2</v>
      </c>
      <c r="H286" s="3">
        <f t="shared" si="12"/>
        <v>0.4</v>
      </c>
      <c r="I286" s="4">
        <v>34759</v>
      </c>
      <c r="J286" s="4"/>
    </row>
    <row r="287" spans="1:10" ht="12.75">
      <c r="A287" s="3">
        <v>186</v>
      </c>
      <c r="B287" s="8" t="s">
        <v>277</v>
      </c>
      <c r="C287" s="3" t="s">
        <v>74</v>
      </c>
      <c r="D287" s="3" t="s">
        <v>65</v>
      </c>
      <c r="E287" s="3" t="s">
        <v>59</v>
      </c>
      <c r="F287" s="3">
        <v>1</v>
      </c>
      <c r="G287" s="3">
        <f>350/1000</f>
        <v>0.35</v>
      </c>
      <c r="H287" s="3">
        <f t="shared" si="12"/>
        <v>0.35</v>
      </c>
      <c r="I287" s="4">
        <v>37865</v>
      </c>
      <c r="J287" s="4" t="s">
        <v>296</v>
      </c>
    </row>
    <row r="288" spans="1:10" ht="12.75">
      <c r="A288" s="3"/>
      <c r="B288" s="8"/>
      <c r="C288" s="3" t="s">
        <v>126</v>
      </c>
      <c r="D288" s="3" t="s">
        <v>65</v>
      </c>
      <c r="E288" s="3" t="s">
        <v>59</v>
      </c>
      <c r="F288" s="3">
        <v>1</v>
      </c>
      <c r="G288" s="3">
        <f>350/1000</f>
        <v>0.35</v>
      </c>
      <c r="H288" s="3">
        <f t="shared" si="12"/>
        <v>0.35</v>
      </c>
      <c r="I288" s="4">
        <v>38412</v>
      </c>
      <c r="J288" s="4"/>
    </row>
    <row r="289" spans="1:10" ht="12.75">
      <c r="A289" s="3">
        <v>187</v>
      </c>
      <c r="B289" s="8" t="s">
        <v>278</v>
      </c>
      <c r="C289" s="3" t="s">
        <v>115</v>
      </c>
      <c r="D289" s="3" t="s">
        <v>65</v>
      </c>
      <c r="E289" s="3" t="s">
        <v>63</v>
      </c>
      <c r="F289" s="3">
        <v>2</v>
      </c>
      <c r="G289" s="3">
        <f>225/1000</f>
        <v>0.225</v>
      </c>
      <c r="H289" s="3">
        <f t="shared" si="12"/>
        <v>0.45</v>
      </c>
      <c r="I289" s="4">
        <v>35125</v>
      </c>
      <c r="J289" s="4"/>
    </row>
    <row r="290" spans="1:10" ht="12.75">
      <c r="A290" s="3">
        <f t="shared" si="11"/>
        <v>188</v>
      </c>
      <c r="B290" s="8" t="s">
        <v>279</v>
      </c>
      <c r="C290" s="3" t="s">
        <v>115</v>
      </c>
      <c r="D290" s="3" t="s">
        <v>65</v>
      </c>
      <c r="E290" s="3" t="s">
        <v>63</v>
      </c>
      <c r="F290" s="3">
        <v>1</v>
      </c>
      <c r="G290" s="3">
        <f>225/1000</f>
        <v>0.225</v>
      </c>
      <c r="H290" s="3">
        <f t="shared" si="12"/>
        <v>0.225</v>
      </c>
      <c r="I290" s="4">
        <v>34943</v>
      </c>
      <c r="J290" s="4"/>
    </row>
    <row r="291" spans="1:10" ht="12.75">
      <c r="A291" s="3">
        <f t="shared" si="11"/>
        <v>189</v>
      </c>
      <c r="B291" s="8" t="s">
        <v>280</v>
      </c>
      <c r="C291" s="3" t="s">
        <v>132</v>
      </c>
      <c r="D291" s="3" t="s">
        <v>62</v>
      </c>
      <c r="E291" s="3" t="s">
        <v>133</v>
      </c>
      <c r="F291" s="3">
        <v>2</v>
      </c>
      <c r="G291" s="3">
        <f>90/1000</f>
        <v>0.09</v>
      </c>
      <c r="H291" s="3">
        <f t="shared" si="12"/>
        <v>0.18</v>
      </c>
      <c r="I291" s="4">
        <v>35490</v>
      </c>
      <c r="J291" s="4"/>
    </row>
    <row r="292" spans="1:10" ht="12.75">
      <c r="A292" s="3">
        <f t="shared" si="11"/>
        <v>190</v>
      </c>
      <c r="B292" s="8" t="s">
        <v>281</v>
      </c>
      <c r="C292" s="3" t="s">
        <v>112</v>
      </c>
      <c r="D292" s="3" t="s">
        <v>62</v>
      </c>
      <c r="E292" s="3" t="s">
        <v>110</v>
      </c>
      <c r="F292" s="3">
        <v>1</v>
      </c>
      <c r="G292" s="3">
        <f>200/1000</f>
        <v>0.2</v>
      </c>
      <c r="H292" s="3">
        <f t="shared" si="12"/>
        <v>0.2</v>
      </c>
      <c r="I292" s="4">
        <v>34759</v>
      </c>
      <c r="J292" s="4"/>
    </row>
    <row r="293" spans="1:10" ht="12.75">
      <c r="A293" s="3"/>
      <c r="B293" s="8"/>
      <c r="C293" s="3" t="s">
        <v>132</v>
      </c>
      <c r="D293" s="3" t="s">
        <v>62</v>
      </c>
      <c r="E293" s="3" t="s">
        <v>133</v>
      </c>
      <c r="F293" s="3">
        <v>12</v>
      </c>
      <c r="G293" s="3">
        <f>90/1000</f>
        <v>0.09</v>
      </c>
      <c r="H293" s="3">
        <f t="shared" si="12"/>
        <v>1.08</v>
      </c>
      <c r="I293" s="4">
        <v>35490</v>
      </c>
      <c r="J293" s="4"/>
    </row>
    <row r="294" spans="1:10" ht="12.75">
      <c r="A294" s="3">
        <v>191</v>
      </c>
      <c r="B294" s="8" t="s">
        <v>282</v>
      </c>
      <c r="C294" s="3" t="s">
        <v>61</v>
      </c>
      <c r="D294" s="3" t="s">
        <v>62</v>
      </c>
      <c r="E294" s="3" t="s">
        <v>60</v>
      </c>
      <c r="F294" s="3">
        <v>9</v>
      </c>
      <c r="G294" s="3">
        <f>225/1000</f>
        <v>0.225</v>
      </c>
      <c r="H294" s="3">
        <f t="shared" si="12"/>
        <v>2.025</v>
      </c>
      <c r="I294" s="4">
        <v>35125</v>
      </c>
      <c r="J294" s="4"/>
    </row>
    <row r="295" spans="1:10" ht="12.75">
      <c r="A295" s="3"/>
      <c r="B295" s="8"/>
      <c r="C295" s="3" t="s">
        <v>61</v>
      </c>
      <c r="D295" s="3" t="s">
        <v>62</v>
      </c>
      <c r="E295" s="3" t="s">
        <v>60</v>
      </c>
      <c r="F295" s="3">
        <v>1</v>
      </c>
      <c r="G295" s="3">
        <f>200/1000</f>
        <v>0.2</v>
      </c>
      <c r="H295" s="3">
        <f t="shared" si="12"/>
        <v>0.2</v>
      </c>
      <c r="I295" s="4">
        <v>35309</v>
      </c>
      <c r="J295" s="4"/>
    </row>
    <row r="296" spans="1:10" ht="12.75">
      <c r="A296" s="3">
        <v>192</v>
      </c>
      <c r="B296" s="8" t="s">
        <v>283</v>
      </c>
      <c r="C296" s="3" t="s">
        <v>56</v>
      </c>
      <c r="D296" s="3" t="s">
        <v>65</v>
      </c>
      <c r="E296" s="3" t="s">
        <v>95</v>
      </c>
      <c r="F296" s="3">
        <v>1</v>
      </c>
      <c r="G296" s="3">
        <f>300/1000</f>
        <v>0.3</v>
      </c>
      <c r="H296" s="3">
        <f t="shared" si="12"/>
        <v>0.3</v>
      </c>
      <c r="I296" s="4">
        <v>34759</v>
      </c>
      <c r="J296" s="4"/>
    </row>
    <row r="297" spans="1:10" ht="12.75">
      <c r="A297" s="3">
        <f t="shared" si="11"/>
        <v>193</v>
      </c>
      <c r="B297" s="8" t="s">
        <v>284</v>
      </c>
      <c r="C297" s="3" t="s">
        <v>112</v>
      </c>
      <c r="D297" s="3" t="s">
        <v>62</v>
      </c>
      <c r="E297" s="3" t="s">
        <v>95</v>
      </c>
      <c r="F297" s="3">
        <v>1</v>
      </c>
      <c r="G297" s="3">
        <f>300/1000</f>
        <v>0.3</v>
      </c>
      <c r="H297" s="3">
        <f t="shared" si="12"/>
        <v>0.3</v>
      </c>
      <c r="I297" s="4">
        <v>34943</v>
      </c>
      <c r="J297" s="4"/>
    </row>
    <row r="298" spans="1:10" ht="12.75">
      <c r="A298" s="3">
        <f t="shared" si="11"/>
        <v>194</v>
      </c>
      <c r="B298" s="8" t="s">
        <v>285</v>
      </c>
      <c r="C298" s="3" t="s">
        <v>115</v>
      </c>
      <c r="D298" s="3" t="s">
        <v>65</v>
      </c>
      <c r="E298" s="3" t="s">
        <v>63</v>
      </c>
      <c r="F298" s="3">
        <v>2</v>
      </c>
      <c r="G298" s="3">
        <f>225/1000</f>
        <v>0.225</v>
      </c>
      <c r="H298" s="3">
        <f t="shared" si="12"/>
        <v>0.45</v>
      </c>
      <c r="I298" s="4">
        <v>35125</v>
      </c>
      <c r="J298" s="4"/>
    </row>
    <row r="299" spans="7:10" ht="12.75">
      <c r="G299" s="1"/>
      <c r="H299" s="1"/>
      <c r="I299" s="1"/>
      <c r="J299" s="1"/>
    </row>
    <row r="300" spans="7:10" ht="12.75">
      <c r="G300" s="1"/>
      <c r="H300" s="1"/>
      <c r="I300" s="1"/>
      <c r="J300" s="1"/>
    </row>
    <row r="301" spans="9:10" ht="12.75">
      <c r="I301" s="1"/>
      <c r="J301" s="1"/>
    </row>
    <row r="302" spans="9:10" ht="12.75">
      <c r="I302" s="1"/>
      <c r="J302" s="1"/>
    </row>
    <row r="303" spans="9:10" ht="12.75">
      <c r="I303" s="1"/>
      <c r="J303" s="1"/>
    </row>
    <row r="304" spans="9:10" ht="12.75">
      <c r="I304" s="1"/>
      <c r="J304" s="1"/>
    </row>
    <row r="305" spans="9:10" ht="12.75">
      <c r="I305" s="1"/>
      <c r="J305" s="1"/>
    </row>
    <row r="306" spans="9:10" ht="12.75">
      <c r="I306" s="1"/>
      <c r="J306" s="1"/>
    </row>
    <row r="307" spans="9:10" ht="12.75">
      <c r="I307" s="1"/>
      <c r="J307" s="1"/>
    </row>
    <row r="308" spans="9:10" ht="12.75">
      <c r="I308" s="1"/>
      <c r="J308" s="1"/>
    </row>
    <row r="309" spans="9:10" ht="12.75">
      <c r="I309" s="1"/>
      <c r="J309" s="1"/>
    </row>
    <row r="310" spans="17:18" ht="12.75">
      <c r="Q310" s="35"/>
      <c r="R310" s="35"/>
    </row>
    <row r="311" spans="9:10" ht="12.75">
      <c r="I311" s="1"/>
      <c r="J311" s="1"/>
    </row>
    <row r="312" spans="9:10" ht="12.75">
      <c r="I312" s="1"/>
      <c r="J312" s="1"/>
    </row>
    <row r="313" spans="9:10" ht="12.75">
      <c r="I313" s="1"/>
      <c r="J313" s="1"/>
    </row>
    <row r="314" spans="9:10" ht="12.75">
      <c r="I314" s="1"/>
      <c r="J314" s="1"/>
    </row>
    <row r="315" spans="9:10" ht="12.75">
      <c r="I315" s="1"/>
      <c r="J315" s="1"/>
    </row>
    <row r="316" spans="9:10" ht="12.75">
      <c r="I316" s="1"/>
      <c r="J316" s="1"/>
    </row>
    <row r="317" spans="9:10" ht="12.75">
      <c r="I317" s="1"/>
      <c r="J317" s="1"/>
    </row>
    <row r="318" spans="9:10" ht="12.75">
      <c r="I318" s="1"/>
      <c r="J318" s="1"/>
    </row>
    <row r="319" spans="9:10" ht="12.75">
      <c r="I319" s="1"/>
      <c r="J319" s="1"/>
    </row>
    <row r="320" spans="9:10" ht="12.75">
      <c r="I320" s="1"/>
      <c r="J320" s="1"/>
    </row>
    <row r="321" spans="9:10" ht="12.75">
      <c r="I321" s="1"/>
      <c r="J321" s="1"/>
    </row>
    <row r="322" spans="9:10" ht="12.75">
      <c r="I322" s="1"/>
      <c r="J322" s="1"/>
    </row>
    <row r="323" spans="9:10" ht="12.75">
      <c r="I323" s="1"/>
      <c r="J323" s="1"/>
    </row>
    <row r="324" spans="9:10" ht="12.75">
      <c r="I324" s="1"/>
      <c r="J324" s="1"/>
    </row>
    <row r="325" spans="9:10" ht="12.75">
      <c r="I325" s="1"/>
      <c r="J325" s="1"/>
    </row>
    <row r="326" spans="9:10" ht="12.75">
      <c r="I326" s="1"/>
      <c r="J326" s="1"/>
    </row>
    <row r="327" spans="9:10" ht="12.75">
      <c r="I327" s="1"/>
      <c r="J327" s="1"/>
    </row>
    <row r="328" spans="9:10" ht="12.75">
      <c r="I328" s="1"/>
      <c r="J328" s="1"/>
    </row>
    <row r="329" spans="9:10" ht="12.75">
      <c r="I329" s="1"/>
      <c r="J329" s="1"/>
    </row>
    <row r="330" spans="9:10" ht="12.75">
      <c r="I330" s="1"/>
      <c r="J330" s="1"/>
    </row>
    <row r="331" spans="9:10" ht="12.75">
      <c r="I331" s="1"/>
      <c r="J331" s="1"/>
    </row>
    <row r="332" spans="9:10" ht="12.75">
      <c r="I332" s="1"/>
      <c r="J332" s="1"/>
    </row>
    <row r="333" spans="9:10" ht="12.75">
      <c r="I333" s="1"/>
      <c r="J333" s="1"/>
    </row>
    <row r="334" spans="9:10" ht="12.75">
      <c r="I334" s="1"/>
      <c r="J334" s="1"/>
    </row>
    <row r="335" spans="9:10" ht="12.75">
      <c r="I335" s="1"/>
      <c r="J335" s="1"/>
    </row>
    <row r="336" spans="9:10" ht="12.75">
      <c r="I336" s="1"/>
      <c r="J336" s="1"/>
    </row>
    <row r="337" spans="9:10" ht="12.75">
      <c r="I337" s="1"/>
      <c r="J337" s="1"/>
    </row>
    <row r="338" spans="9:10" ht="12.75">
      <c r="I338" s="1"/>
      <c r="J338" s="1"/>
    </row>
    <row r="339" spans="9:10" ht="12.75">
      <c r="I339" s="1"/>
      <c r="J339" s="1"/>
    </row>
    <row r="340" spans="9:10" ht="12.75">
      <c r="I340" s="1"/>
      <c r="J340" s="1"/>
    </row>
    <row r="341" spans="9:10" ht="12.75">
      <c r="I341" s="1"/>
      <c r="J341" s="1"/>
    </row>
    <row r="342" spans="9:10" ht="12.75">
      <c r="I342" s="1"/>
      <c r="J342" s="1"/>
    </row>
    <row r="343" spans="9:10" ht="12.75">
      <c r="I343" s="1"/>
      <c r="J343" s="1"/>
    </row>
    <row r="344" spans="9:10" ht="12.75">
      <c r="I344" s="1"/>
      <c r="J344" s="1"/>
    </row>
    <row r="345" spans="9:10" ht="12.75">
      <c r="I345" s="1"/>
      <c r="J345" s="1"/>
    </row>
    <row r="346" spans="9:10" ht="12.75">
      <c r="I346" s="1"/>
      <c r="J346" s="1"/>
    </row>
    <row r="347" spans="9:10" ht="12.75">
      <c r="I347" s="1"/>
      <c r="J347" s="1"/>
    </row>
    <row r="348" spans="9:10" ht="12.75">
      <c r="I348" s="1"/>
      <c r="J348" s="1"/>
    </row>
    <row r="349" spans="9:10" ht="12.75">
      <c r="I349" s="1"/>
      <c r="J349" s="1"/>
    </row>
    <row r="350" spans="9:10" ht="12.75">
      <c r="I350" s="1"/>
      <c r="J350" s="1"/>
    </row>
    <row r="351" spans="9:10" ht="12.75">
      <c r="I351" s="1"/>
      <c r="J351" s="1"/>
    </row>
    <row r="352" spans="9:10" ht="12.75">
      <c r="I352" s="1"/>
      <c r="J352" s="1"/>
    </row>
    <row r="353" spans="9:10" ht="12.75">
      <c r="I353" s="1"/>
      <c r="J353" s="1"/>
    </row>
    <row r="354" spans="9:10" ht="12.75">
      <c r="I354" s="1"/>
      <c r="J354" s="1"/>
    </row>
    <row r="355" spans="9:10" ht="12.75">
      <c r="I355" s="1"/>
      <c r="J355" s="1"/>
    </row>
    <row r="356" spans="9:10" ht="12.75">
      <c r="I356" s="1"/>
      <c r="J356" s="1"/>
    </row>
    <row r="357" spans="9:10" ht="12.75">
      <c r="I357" s="1"/>
      <c r="J357" s="1"/>
    </row>
    <row r="358" spans="9:10" ht="12.75">
      <c r="I358" s="1"/>
      <c r="J358" s="1"/>
    </row>
    <row r="359" spans="9:10" ht="12.75">
      <c r="I359" s="1"/>
      <c r="J359" s="1"/>
    </row>
    <row r="360" spans="9:10" ht="12.75">
      <c r="I360" s="1"/>
      <c r="J360" s="1"/>
    </row>
    <row r="361" spans="9:10" ht="12.75">
      <c r="I361" s="1"/>
      <c r="J361" s="1"/>
    </row>
    <row r="362" spans="9:10" ht="12.75">
      <c r="I362" s="1"/>
      <c r="J362" s="1"/>
    </row>
    <row r="363" spans="9:10" ht="12.75">
      <c r="I363" s="1"/>
      <c r="J363" s="1"/>
    </row>
    <row r="364" spans="9:10" ht="12.75">
      <c r="I364" s="1"/>
      <c r="J364" s="1"/>
    </row>
    <row r="365" spans="9:10" ht="12.75">
      <c r="I365" s="1"/>
      <c r="J365" s="1"/>
    </row>
    <row r="366" spans="9:10" ht="12.75">
      <c r="I366" s="1"/>
      <c r="J366" s="1"/>
    </row>
    <row r="367" spans="9:10" ht="12.75">
      <c r="I367" s="1"/>
      <c r="J367" s="1"/>
    </row>
    <row r="368" spans="9:10" ht="12.75">
      <c r="I368" s="1"/>
      <c r="J368" s="1"/>
    </row>
    <row r="369" spans="9:10" ht="12.75">
      <c r="I369" s="1"/>
      <c r="J369" s="1"/>
    </row>
    <row r="370" spans="9:10" ht="12.75">
      <c r="I370" s="1"/>
      <c r="J370" s="1"/>
    </row>
    <row r="371" spans="9:10" ht="12.75">
      <c r="I371" s="1"/>
      <c r="J371" s="1"/>
    </row>
    <row r="372" spans="9:10" ht="12.75">
      <c r="I372" s="1"/>
      <c r="J372" s="1"/>
    </row>
    <row r="373" spans="9:10" ht="12.75">
      <c r="I373" s="1"/>
      <c r="J373" s="1"/>
    </row>
    <row r="374" spans="9:10" ht="12.75">
      <c r="I374" s="1"/>
      <c r="J374" s="1"/>
    </row>
    <row r="375" spans="9:10" ht="12.75">
      <c r="I375" s="1"/>
      <c r="J375" s="1"/>
    </row>
    <row r="376" spans="9:10" ht="12.75">
      <c r="I376" s="1"/>
      <c r="J376" s="1"/>
    </row>
    <row r="377" spans="9:10" ht="12.75">
      <c r="I377" s="1"/>
      <c r="J377" s="1"/>
    </row>
    <row r="378" spans="9:10" ht="12.75">
      <c r="I378" s="1"/>
      <c r="J378" s="1"/>
    </row>
    <row r="379" spans="9:10" ht="12.75">
      <c r="I379" s="1"/>
      <c r="J379" s="1"/>
    </row>
    <row r="380" spans="9:10" ht="12.75">
      <c r="I380" s="1"/>
      <c r="J380" s="1"/>
    </row>
    <row r="381" spans="9:10" ht="12.75">
      <c r="I381" s="1"/>
      <c r="J381" s="1"/>
    </row>
    <row r="382" spans="9:10" ht="12.75">
      <c r="I382" s="1"/>
      <c r="J382" s="1"/>
    </row>
    <row r="383" spans="9:10" ht="12.75">
      <c r="I383" s="1"/>
      <c r="J383" s="1"/>
    </row>
    <row r="384" spans="9:10" ht="12.75">
      <c r="I384" s="1"/>
      <c r="J384" s="1"/>
    </row>
    <row r="385" spans="9:10" ht="12.75">
      <c r="I385" s="1"/>
      <c r="J385" s="1"/>
    </row>
    <row r="386" spans="9:10" ht="12.75">
      <c r="I386" s="1"/>
      <c r="J386" s="1"/>
    </row>
    <row r="387" spans="9:10" ht="12.75">
      <c r="I387" s="1"/>
      <c r="J387" s="1"/>
    </row>
    <row r="388" spans="9:10" ht="12.75">
      <c r="I388" s="1"/>
      <c r="J388" s="1"/>
    </row>
    <row r="389" spans="9:10" ht="12.75">
      <c r="I389" s="1"/>
      <c r="J389" s="1"/>
    </row>
    <row r="390" spans="9:10" ht="12.75">
      <c r="I390" s="1"/>
      <c r="J390" s="1"/>
    </row>
    <row r="391" spans="9:10" ht="12.75">
      <c r="I391" s="1"/>
      <c r="J391" s="1"/>
    </row>
    <row r="392" spans="9:10" ht="12.75">
      <c r="I392" s="1"/>
      <c r="J392" s="1"/>
    </row>
    <row r="393" spans="9:10" ht="12.75">
      <c r="I393" s="1"/>
      <c r="J393" s="1"/>
    </row>
    <row r="394" spans="9:10" ht="12.75">
      <c r="I394" s="1"/>
      <c r="J394" s="1"/>
    </row>
    <row r="395" spans="9:10" ht="12.75">
      <c r="I395" s="1"/>
      <c r="J395" s="1"/>
    </row>
    <row r="396" spans="9:10" ht="12.75">
      <c r="I396" s="1"/>
      <c r="J396" s="1"/>
    </row>
    <row r="397" spans="9:10" ht="12.75">
      <c r="I397" s="1"/>
      <c r="J397" s="1"/>
    </row>
    <row r="398" spans="9:10" ht="12.75">
      <c r="I398" s="1"/>
      <c r="J398" s="1"/>
    </row>
    <row r="399" spans="9:10" ht="12.75">
      <c r="I399" s="1"/>
      <c r="J399" s="1"/>
    </row>
    <row r="400" spans="9:10" ht="12.75">
      <c r="I400" s="1"/>
      <c r="J400" s="1"/>
    </row>
    <row r="401" spans="9:10" ht="12.75">
      <c r="I401" s="1"/>
      <c r="J401" s="1"/>
    </row>
    <row r="402" spans="9:10" ht="12.75">
      <c r="I402" s="1"/>
      <c r="J402" s="1"/>
    </row>
    <row r="403" spans="9:10" ht="12.75">
      <c r="I403" s="1"/>
      <c r="J403" s="1"/>
    </row>
    <row r="404" spans="9:10" ht="12.75">
      <c r="I404" s="1"/>
      <c r="J404" s="1"/>
    </row>
    <row r="405" spans="9:10" ht="12.75">
      <c r="I405" s="1"/>
      <c r="J405" s="1"/>
    </row>
    <row r="406" spans="9:10" ht="12.75">
      <c r="I406" s="1"/>
      <c r="J406" s="1"/>
    </row>
    <row r="407" spans="9:10" ht="12.75">
      <c r="I407" s="1"/>
      <c r="J407" s="1"/>
    </row>
    <row r="408" spans="9:10" ht="12.75">
      <c r="I408" s="1"/>
      <c r="J408" s="1"/>
    </row>
    <row r="409" spans="9:10" ht="12.75">
      <c r="I409" s="1"/>
      <c r="J409" s="1"/>
    </row>
    <row r="410" spans="9:10" ht="12.75">
      <c r="I410" s="1"/>
      <c r="J410" s="1"/>
    </row>
    <row r="411" spans="9:10" ht="12.75">
      <c r="I411" s="1"/>
      <c r="J411" s="1"/>
    </row>
    <row r="412" spans="9:10" ht="12.75">
      <c r="I412" s="1"/>
      <c r="J412" s="1"/>
    </row>
    <row r="413" spans="9:10" ht="12.75">
      <c r="I413" s="1"/>
      <c r="J413" s="1"/>
    </row>
    <row r="414" spans="9:10" ht="12.75">
      <c r="I414" s="1"/>
      <c r="J414" s="1"/>
    </row>
    <row r="415" spans="9:10" ht="12.75">
      <c r="I415" s="1"/>
      <c r="J415" s="1"/>
    </row>
    <row r="416" spans="9:10" ht="12.75">
      <c r="I416" s="1"/>
      <c r="J416" s="1"/>
    </row>
    <row r="417" spans="9:10" ht="12.75">
      <c r="I417" s="1"/>
      <c r="J417" s="1"/>
    </row>
    <row r="418" spans="9:10" ht="12.75">
      <c r="I418" s="1"/>
      <c r="J418" s="1"/>
    </row>
    <row r="419" spans="9:10" ht="12.75">
      <c r="I419" s="1"/>
      <c r="J419" s="1"/>
    </row>
    <row r="420" spans="9:10" ht="12.75">
      <c r="I420" s="1"/>
      <c r="J420" s="1"/>
    </row>
    <row r="421" spans="9:10" ht="12.75">
      <c r="I421" s="1"/>
      <c r="J421" s="1"/>
    </row>
    <row r="422" spans="9:10" ht="12.75">
      <c r="I422" s="1"/>
      <c r="J422" s="1"/>
    </row>
    <row r="423" spans="9:10" ht="12.75">
      <c r="I423" s="1"/>
      <c r="J423" s="1"/>
    </row>
    <row r="424" spans="9:10" ht="12.75">
      <c r="I424" s="1"/>
      <c r="J424" s="1"/>
    </row>
    <row r="425" spans="9:10" ht="12.75">
      <c r="I425" s="1"/>
      <c r="J425" s="1"/>
    </row>
    <row r="426" spans="9:10" ht="12.75">
      <c r="I426" s="1"/>
      <c r="J426" s="1"/>
    </row>
    <row r="427" spans="9:10" ht="12.75">
      <c r="I427" s="1"/>
      <c r="J427" s="1"/>
    </row>
    <row r="428" spans="9:10" ht="12.75">
      <c r="I428" s="1"/>
      <c r="J428" s="1"/>
    </row>
    <row r="429" spans="9:10" ht="12.75">
      <c r="I429" s="1"/>
      <c r="J429" s="1"/>
    </row>
    <row r="430" spans="9:10" ht="12.75">
      <c r="I430" s="1"/>
      <c r="J430" s="1"/>
    </row>
    <row r="431" spans="9:10" ht="12.75">
      <c r="I431" s="1"/>
      <c r="J431" s="1"/>
    </row>
    <row r="432" spans="9:10" ht="12.75">
      <c r="I432" s="1"/>
      <c r="J432" s="1"/>
    </row>
    <row r="433" spans="9:10" ht="12.75">
      <c r="I433" s="1"/>
      <c r="J433" s="1"/>
    </row>
    <row r="434" spans="9:10" ht="12.75">
      <c r="I434" s="1"/>
      <c r="J434" s="1"/>
    </row>
    <row r="435" spans="9:10" ht="12.75">
      <c r="I435" s="1"/>
      <c r="J435" s="1"/>
    </row>
    <row r="436" spans="9:10" ht="12.75">
      <c r="I436" s="1"/>
      <c r="J436" s="1"/>
    </row>
    <row r="437" spans="9:10" ht="12.75">
      <c r="I437" s="1"/>
      <c r="J437" s="1"/>
    </row>
    <row r="438" spans="9:10" ht="12.75">
      <c r="I438" s="1"/>
      <c r="J438" s="1"/>
    </row>
    <row r="439" spans="9:10" ht="12.75">
      <c r="I439" s="1"/>
      <c r="J439" s="1"/>
    </row>
    <row r="440" spans="9:10" ht="12.75">
      <c r="I440" s="1"/>
      <c r="J440" s="1"/>
    </row>
    <row r="441" spans="9:10" ht="12.75">
      <c r="I441" s="1"/>
      <c r="J441" s="1"/>
    </row>
    <row r="442" spans="9:10" ht="12.75">
      <c r="I442" s="1"/>
      <c r="J442" s="1"/>
    </row>
    <row r="443" spans="9:10" ht="12.75">
      <c r="I443" s="1"/>
      <c r="J443" s="1"/>
    </row>
    <row r="444" spans="9:10" ht="12.75">
      <c r="I444" s="1"/>
      <c r="J444" s="1"/>
    </row>
    <row r="445" spans="9:10" ht="12.75">
      <c r="I445" s="1"/>
      <c r="J445" s="1"/>
    </row>
    <row r="446" spans="9:10" ht="12.75">
      <c r="I446" s="1"/>
      <c r="J446" s="1"/>
    </row>
    <row r="447" spans="9:10" ht="12.75">
      <c r="I447" s="1"/>
      <c r="J447" s="1"/>
    </row>
    <row r="448" spans="9:10" ht="12.75">
      <c r="I448" s="1"/>
      <c r="J448" s="1"/>
    </row>
    <row r="449" spans="9:10" ht="12.75">
      <c r="I449" s="1"/>
      <c r="J449" s="1"/>
    </row>
    <row r="450" spans="9:10" ht="12.75">
      <c r="I450" s="1"/>
      <c r="J450" s="1"/>
    </row>
    <row r="451" spans="9:10" ht="12.75">
      <c r="I451" s="1"/>
      <c r="J451" s="1"/>
    </row>
    <row r="452" spans="9:10" ht="12.75">
      <c r="I452" s="1"/>
      <c r="J452" s="1"/>
    </row>
    <row r="453" spans="9:10" ht="12.75">
      <c r="I453" s="1"/>
      <c r="J453" s="1"/>
    </row>
    <row r="454" spans="9:10" ht="12.75">
      <c r="I454" s="1"/>
      <c r="J454" s="1"/>
    </row>
    <row r="455" spans="9:10" ht="12.75">
      <c r="I455" s="1"/>
      <c r="J455" s="1"/>
    </row>
    <row r="456" spans="9:10" ht="12.75">
      <c r="I456" s="1"/>
      <c r="J456" s="1"/>
    </row>
    <row r="457" spans="9:10" ht="12.75">
      <c r="I457" s="1"/>
      <c r="J457" s="1"/>
    </row>
    <row r="458" spans="9:10" ht="12.75">
      <c r="I458" s="1"/>
      <c r="J458" s="1"/>
    </row>
    <row r="459" spans="9:10" ht="12.75">
      <c r="I459" s="1"/>
      <c r="J459" s="1"/>
    </row>
    <row r="460" spans="9:10" ht="12.75">
      <c r="I460" s="1"/>
      <c r="J460" s="1"/>
    </row>
    <row r="461" spans="9:10" ht="12.75">
      <c r="I461" s="1"/>
      <c r="J461" s="1"/>
    </row>
    <row r="462" spans="9:10" ht="12.75">
      <c r="I462" s="1"/>
      <c r="J462" s="1"/>
    </row>
    <row r="463" spans="9:10" ht="12.75">
      <c r="I463" s="1"/>
      <c r="J463" s="1"/>
    </row>
    <row r="464" spans="9:10" ht="12.75">
      <c r="I464" s="1"/>
      <c r="J464" s="1"/>
    </row>
    <row r="465" spans="9:10" ht="12.75">
      <c r="I465" s="1"/>
      <c r="J465" s="1"/>
    </row>
  </sheetData>
  <autoFilter ref="A2:L299"/>
  <mergeCells count="1">
    <mergeCell ref="K132:K133"/>
  </mergeCells>
  <hyperlinks>
    <hyperlink ref="P133" r:id="rId1" display="http://cdm.unfccc.int/Projects/Validation/DB/2WHFROEPK85ARNQ1TVKJV4WC8ATMAB/view.html "/>
    <hyperlink ref="P131" r:id="rId2" display="http://cdm.unfccc.int/Projects/Validation/DB/OW17ZTWQUDGVXQGEO59WCBOC9C6LIR/view.html "/>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M71"/>
  <sheetViews>
    <sheetView zoomScale="75" zoomScaleNormal="75" workbookViewId="0" topLeftCell="A1">
      <selection activeCell="F79" sqref="F79"/>
    </sheetView>
  </sheetViews>
  <sheetFormatPr defaultColWidth="9.140625" defaultRowHeight="12.75"/>
  <cols>
    <col min="3" max="3" width="36.00390625" style="0" bestFit="1" customWidth="1"/>
    <col min="4" max="4" width="15.7109375" style="39" customWidth="1"/>
    <col min="5" max="5" width="37.00390625" style="39" bestFit="1" customWidth="1"/>
    <col min="6" max="6" width="55.57421875" style="58" customWidth="1"/>
    <col min="7" max="7" width="150.7109375" style="58" customWidth="1"/>
  </cols>
  <sheetData>
    <row r="1" spans="7:8" ht="12.75">
      <c r="G1" s="77"/>
      <c r="H1" s="62"/>
    </row>
    <row r="2" spans="7:8" ht="12.75">
      <c r="G2" s="77"/>
      <c r="H2" s="62"/>
    </row>
    <row r="3" spans="2:8" ht="25.5" customHeight="1">
      <c r="B3" s="67" t="s">
        <v>301</v>
      </c>
      <c r="C3" s="68"/>
      <c r="D3" s="68"/>
      <c r="E3" s="69"/>
      <c r="F3" s="70"/>
      <c r="G3" s="78"/>
      <c r="H3" s="62"/>
    </row>
    <row r="4" spans="2:8" ht="12.75">
      <c r="B4" s="71" t="s">
        <v>362</v>
      </c>
      <c r="C4" s="72"/>
      <c r="D4" s="72"/>
      <c r="E4" s="73"/>
      <c r="F4" s="70"/>
      <c r="G4" s="78"/>
      <c r="H4" s="62"/>
    </row>
    <row r="5" spans="2:8" ht="14.25">
      <c r="B5" s="74" t="s">
        <v>302</v>
      </c>
      <c r="C5" s="75"/>
      <c r="D5" s="75"/>
      <c r="E5" s="75"/>
      <c r="F5" s="75"/>
      <c r="G5" s="78"/>
      <c r="H5" s="62"/>
    </row>
    <row r="6" spans="2:13" ht="12.75">
      <c r="B6" s="28" t="s">
        <v>376</v>
      </c>
      <c r="C6" s="28" t="s">
        <v>303</v>
      </c>
      <c r="D6" s="28" t="s">
        <v>377</v>
      </c>
      <c r="E6" s="28" t="s">
        <v>378</v>
      </c>
      <c r="F6" s="57" t="s">
        <v>406</v>
      </c>
      <c r="G6" s="66" t="s">
        <v>405</v>
      </c>
      <c r="H6" s="14"/>
      <c r="I6" s="56"/>
      <c r="J6" s="56"/>
      <c r="K6" s="56"/>
      <c r="L6" s="56"/>
      <c r="M6" s="56"/>
    </row>
    <row r="7" spans="2:8" s="14" customFormat="1" ht="76.5">
      <c r="B7" s="40">
        <v>1</v>
      </c>
      <c r="C7" s="41" t="s">
        <v>304</v>
      </c>
      <c r="D7" s="42">
        <v>143.15</v>
      </c>
      <c r="E7" s="6" t="s">
        <v>373</v>
      </c>
      <c r="F7" s="76" t="s">
        <v>455</v>
      </c>
      <c r="G7" s="59" t="s">
        <v>456</v>
      </c>
      <c r="H7" s="63"/>
    </row>
    <row r="8" spans="2:8" ht="12.75">
      <c r="B8" s="30">
        <v>2</v>
      </c>
      <c r="C8" s="31" t="s">
        <v>305</v>
      </c>
      <c r="D8" s="32">
        <v>75</v>
      </c>
      <c r="E8" s="54" t="s">
        <v>364</v>
      </c>
      <c r="F8" s="60" t="s">
        <v>32</v>
      </c>
      <c r="G8" s="60" t="s">
        <v>19</v>
      </c>
      <c r="H8" s="62"/>
    </row>
    <row r="9" spans="2:8" ht="12.75">
      <c r="B9" s="30">
        <v>3</v>
      </c>
      <c r="C9" s="31" t="s">
        <v>306</v>
      </c>
      <c r="D9" s="32">
        <v>65.2</v>
      </c>
      <c r="E9" s="54" t="s">
        <v>364</v>
      </c>
      <c r="F9" s="60" t="s">
        <v>33</v>
      </c>
      <c r="G9" s="60" t="s">
        <v>20</v>
      </c>
      <c r="H9" s="62"/>
    </row>
    <row r="10" spans="2:8" ht="25.5">
      <c r="B10" s="30">
        <v>4</v>
      </c>
      <c r="C10" s="31" t="s">
        <v>307</v>
      </c>
      <c r="D10" s="32">
        <v>63.785</v>
      </c>
      <c r="E10" s="54" t="s">
        <v>429</v>
      </c>
      <c r="F10" s="60" t="s">
        <v>35</v>
      </c>
      <c r="G10" s="60" t="s">
        <v>34</v>
      </c>
      <c r="H10" s="62"/>
    </row>
    <row r="11" spans="2:8" ht="25.5">
      <c r="B11" s="30">
        <v>5</v>
      </c>
      <c r="C11" s="31" t="s">
        <v>308</v>
      </c>
      <c r="D11" s="32">
        <v>54.6</v>
      </c>
      <c r="E11" s="54" t="s">
        <v>364</v>
      </c>
      <c r="F11" s="60" t="s">
        <v>36</v>
      </c>
      <c r="G11" s="60" t="s">
        <v>21</v>
      </c>
      <c r="H11" s="62"/>
    </row>
    <row r="12" spans="2:8" ht="25.5">
      <c r="B12" s="30">
        <v>6</v>
      </c>
      <c r="C12" s="31" t="s">
        <v>309</v>
      </c>
      <c r="D12" s="32">
        <v>53.25</v>
      </c>
      <c r="E12" s="54" t="s">
        <v>365</v>
      </c>
      <c r="F12" s="60" t="s">
        <v>38</v>
      </c>
      <c r="G12" s="60" t="s">
        <v>37</v>
      </c>
      <c r="H12" s="62"/>
    </row>
    <row r="13" spans="2:8" ht="25.5">
      <c r="B13" s="30">
        <v>7</v>
      </c>
      <c r="C13" s="31" t="s">
        <v>310</v>
      </c>
      <c r="D13" s="32">
        <v>46.1</v>
      </c>
      <c r="E13" s="54" t="s">
        <v>366</v>
      </c>
      <c r="F13" s="60" t="s">
        <v>42</v>
      </c>
      <c r="G13" s="60" t="s">
        <v>22</v>
      </c>
      <c r="H13" s="62"/>
    </row>
    <row r="14" spans="2:8" ht="25.5">
      <c r="B14" s="30">
        <v>8</v>
      </c>
      <c r="C14" s="31" t="s">
        <v>311</v>
      </c>
      <c r="D14" s="32">
        <v>45.85</v>
      </c>
      <c r="E14" s="54" t="s">
        <v>40</v>
      </c>
      <c r="F14" s="60" t="s">
        <v>39</v>
      </c>
      <c r="G14" s="60" t="s">
        <v>23</v>
      </c>
      <c r="H14" s="62"/>
    </row>
    <row r="15" spans="2:8" ht="12.75">
      <c r="B15" s="30">
        <v>9</v>
      </c>
      <c r="C15" s="31" t="s">
        <v>312</v>
      </c>
      <c r="D15" s="32">
        <v>42.5</v>
      </c>
      <c r="E15" s="54" t="s">
        <v>363</v>
      </c>
      <c r="F15" s="60" t="s">
        <v>41</v>
      </c>
      <c r="G15" s="60" t="s">
        <v>24</v>
      </c>
      <c r="H15" s="62"/>
    </row>
    <row r="16" spans="2:8" s="14" customFormat="1" ht="76.5">
      <c r="B16" s="52">
        <v>10</v>
      </c>
      <c r="C16" s="51" t="s">
        <v>313</v>
      </c>
      <c r="D16" s="52">
        <v>41.9</v>
      </c>
      <c r="E16" s="53" t="s">
        <v>373</v>
      </c>
      <c r="F16" s="49" t="s">
        <v>387</v>
      </c>
      <c r="G16" s="59" t="s">
        <v>25</v>
      </c>
      <c r="H16" s="63"/>
    </row>
    <row r="17" spans="2:8" ht="38.25">
      <c r="B17" s="30">
        <v>11</v>
      </c>
      <c r="C17" s="31" t="s">
        <v>314</v>
      </c>
      <c r="D17" s="32">
        <v>39.225</v>
      </c>
      <c r="E17" s="54" t="s">
        <v>46</v>
      </c>
      <c r="F17" s="61" t="s">
        <v>44</v>
      </c>
      <c r="G17" s="59" t="s">
        <v>388</v>
      </c>
      <c r="H17" s="62"/>
    </row>
    <row r="18" spans="2:8" ht="12.75">
      <c r="B18" s="43">
        <v>12</v>
      </c>
      <c r="C18" s="44" t="s">
        <v>315</v>
      </c>
      <c r="D18" s="45">
        <v>38.4</v>
      </c>
      <c r="E18" s="46" t="s">
        <v>367</v>
      </c>
      <c r="F18" s="47" t="s">
        <v>384</v>
      </c>
      <c r="G18" s="60"/>
      <c r="H18" s="62"/>
    </row>
    <row r="19" spans="2:8" ht="25.5">
      <c r="B19" s="30">
        <v>13</v>
      </c>
      <c r="C19" s="31" t="s">
        <v>316</v>
      </c>
      <c r="D19" s="32">
        <v>37.3</v>
      </c>
      <c r="E19" s="54" t="s">
        <v>368</v>
      </c>
      <c r="F19" s="60" t="s">
        <v>43</v>
      </c>
      <c r="G19" s="60" t="s">
        <v>26</v>
      </c>
      <c r="H19" s="62"/>
    </row>
    <row r="20" spans="2:8" ht="12.75">
      <c r="B20" s="30">
        <v>14</v>
      </c>
      <c r="C20" s="31" t="s">
        <v>317</v>
      </c>
      <c r="D20" s="32">
        <v>36.45</v>
      </c>
      <c r="E20" s="54" t="s">
        <v>368</v>
      </c>
      <c r="F20" s="60" t="s">
        <v>43</v>
      </c>
      <c r="G20" s="60" t="s">
        <v>27</v>
      </c>
      <c r="H20" s="62"/>
    </row>
    <row r="21" spans="2:8" ht="12.75">
      <c r="B21" s="30">
        <v>15</v>
      </c>
      <c r="C21" s="31" t="s">
        <v>318</v>
      </c>
      <c r="D21" s="32">
        <v>34.8</v>
      </c>
      <c r="E21" s="54" t="s">
        <v>365</v>
      </c>
      <c r="F21" s="60" t="s">
        <v>45</v>
      </c>
      <c r="G21" s="60" t="s">
        <v>389</v>
      </c>
      <c r="H21" s="62"/>
    </row>
    <row r="22" spans="2:8" ht="25.5">
      <c r="B22" s="30">
        <v>16</v>
      </c>
      <c r="C22" s="31" t="s">
        <v>319</v>
      </c>
      <c r="D22" s="32">
        <v>33.88</v>
      </c>
      <c r="E22" s="54" t="s">
        <v>390</v>
      </c>
      <c r="F22" s="60" t="s">
        <v>47</v>
      </c>
      <c r="G22" s="60" t="s">
        <v>28</v>
      </c>
      <c r="H22" s="62"/>
    </row>
    <row r="23" spans="2:8" ht="25.5">
      <c r="B23" s="30">
        <v>17</v>
      </c>
      <c r="C23" s="31" t="s">
        <v>320</v>
      </c>
      <c r="D23" s="32">
        <v>33.17</v>
      </c>
      <c r="E23" s="54" t="s">
        <v>365</v>
      </c>
      <c r="F23" s="60" t="s">
        <v>452</v>
      </c>
      <c r="G23" s="60" t="s">
        <v>29</v>
      </c>
      <c r="H23" s="62"/>
    </row>
    <row r="24" spans="2:8" ht="63.75">
      <c r="B24" s="40">
        <v>18</v>
      </c>
      <c r="C24" s="41" t="s">
        <v>321</v>
      </c>
      <c r="D24" s="42">
        <v>30.2</v>
      </c>
      <c r="E24" s="6" t="s">
        <v>393</v>
      </c>
      <c r="F24" s="65" t="s">
        <v>394</v>
      </c>
      <c r="G24" s="60" t="s">
        <v>30</v>
      </c>
      <c r="H24" s="62"/>
    </row>
    <row r="25" spans="2:8" ht="63.75">
      <c r="B25" s="30">
        <v>19</v>
      </c>
      <c r="C25" s="31" t="s">
        <v>138</v>
      </c>
      <c r="D25" s="32">
        <v>29.95</v>
      </c>
      <c r="E25" s="54" t="s">
        <v>392</v>
      </c>
      <c r="F25" s="49" t="s">
        <v>391</v>
      </c>
      <c r="G25" s="60" t="s">
        <v>31</v>
      </c>
      <c r="H25" s="62"/>
    </row>
    <row r="26" spans="2:8" ht="25.5">
      <c r="B26" s="30">
        <v>20</v>
      </c>
      <c r="C26" s="31" t="s">
        <v>322</v>
      </c>
      <c r="D26" s="32">
        <v>29.45</v>
      </c>
      <c r="E26" s="54" t="s">
        <v>402</v>
      </c>
      <c r="F26" s="60" t="s">
        <v>430</v>
      </c>
      <c r="G26" s="59" t="s">
        <v>419</v>
      </c>
      <c r="H26" s="62"/>
    </row>
    <row r="27" spans="2:8" ht="38.25">
      <c r="B27" s="30">
        <v>21</v>
      </c>
      <c r="C27" s="31" t="s">
        <v>323</v>
      </c>
      <c r="D27" s="32">
        <v>29.175</v>
      </c>
      <c r="E27" s="54" t="s">
        <v>365</v>
      </c>
      <c r="F27" s="60" t="s">
        <v>453</v>
      </c>
      <c r="G27" s="60" t="s">
        <v>431</v>
      </c>
      <c r="H27" s="62"/>
    </row>
    <row r="28" spans="2:8" ht="25.5">
      <c r="B28" s="30">
        <v>22</v>
      </c>
      <c r="C28" s="31" t="s">
        <v>324</v>
      </c>
      <c r="D28" s="32">
        <v>28</v>
      </c>
      <c r="E28" s="54" t="s">
        <v>365</v>
      </c>
      <c r="F28" s="60" t="s">
        <v>432</v>
      </c>
      <c r="G28" s="60" t="s">
        <v>433</v>
      </c>
      <c r="H28" s="62"/>
    </row>
    <row r="29" spans="2:8" s="14" customFormat="1" ht="51">
      <c r="B29" s="50">
        <v>23</v>
      </c>
      <c r="C29" s="51" t="s">
        <v>147</v>
      </c>
      <c r="D29" s="52">
        <v>27.9</v>
      </c>
      <c r="E29" s="53" t="s">
        <v>369</v>
      </c>
      <c r="F29" s="49" t="s">
        <v>380</v>
      </c>
      <c r="G29" s="59" t="s">
        <v>396</v>
      </c>
      <c r="H29" s="63"/>
    </row>
    <row r="30" spans="2:8" ht="89.25">
      <c r="B30" s="40">
        <v>24</v>
      </c>
      <c r="C30" s="41" t="s">
        <v>163</v>
      </c>
      <c r="D30" s="42">
        <v>27.5</v>
      </c>
      <c r="E30" s="6" t="s">
        <v>367</v>
      </c>
      <c r="F30" s="65" t="s">
        <v>397</v>
      </c>
      <c r="G30" s="60"/>
      <c r="H30" s="62"/>
    </row>
    <row r="31" spans="2:8" ht="25.5">
      <c r="B31" s="30">
        <v>25</v>
      </c>
      <c r="C31" s="31" t="s">
        <v>325</v>
      </c>
      <c r="D31" s="32">
        <v>26.5</v>
      </c>
      <c r="E31" s="54" t="s">
        <v>365</v>
      </c>
      <c r="F31" s="60" t="s">
        <v>434</v>
      </c>
      <c r="G31" s="60" t="s">
        <v>398</v>
      </c>
      <c r="H31" s="62"/>
    </row>
    <row r="32" spans="2:8" ht="12.75">
      <c r="B32" s="30">
        <v>26</v>
      </c>
      <c r="C32" s="31" t="s">
        <v>326</v>
      </c>
      <c r="D32" s="32">
        <v>25.5</v>
      </c>
      <c r="E32" s="54" t="s">
        <v>363</v>
      </c>
      <c r="F32" s="47" t="s">
        <v>454</v>
      </c>
      <c r="G32" s="60" t="s">
        <v>435</v>
      </c>
      <c r="H32" s="62"/>
    </row>
    <row r="33" spans="2:8" ht="12.75">
      <c r="B33" s="30">
        <v>27</v>
      </c>
      <c r="C33" s="31" t="s">
        <v>327</v>
      </c>
      <c r="D33" s="32">
        <v>25.5</v>
      </c>
      <c r="E33" s="54" t="s">
        <v>365</v>
      </c>
      <c r="F33" s="60" t="s">
        <v>436</v>
      </c>
      <c r="G33" s="60" t="s">
        <v>399</v>
      </c>
      <c r="H33" s="62"/>
    </row>
    <row r="34" spans="2:8" ht="12.75">
      <c r="B34" s="30">
        <v>28</v>
      </c>
      <c r="C34" s="31" t="s">
        <v>328</v>
      </c>
      <c r="D34" s="32">
        <v>25</v>
      </c>
      <c r="E34" s="54" t="s">
        <v>365</v>
      </c>
      <c r="F34" s="60" t="s">
        <v>436</v>
      </c>
      <c r="G34" s="60" t="s">
        <v>399</v>
      </c>
      <c r="H34" s="62"/>
    </row>
    <row r="35" spans="2:8" ht="25.5">
      <c r="B35" s="30">
        <v>29</v>
      </c>
      <c r="C35" s="31" t="s">
        <v>329</v>
      </c>
      <c r="D35" s="32">
        <v>25</v>
      </c>
      <c r="E35" s="54" t="s">
        <v>365</v>
      </c>
      <c r="F35" s="60" t="s">
        <v>437</v>
      </c>
      <c r="G35" s="60" t="s">
        <v>400</v>
      </c>
      <c r="H35" s="62"/>
    </row>
    <row r="36" spans="2:8" ht="89.25">
      <c r="B36" s="30">
        <v>30</v>
      </c>
      <c r="C36" s="31" t="s">
        <v>330</v>
      </c>
      <c r="D36" s="32">
        <v>25</v>
      </c>
      <c r="E36" s="54" t="s">
        <v>401</v>
      </c>
      <c r="F36" s="60" t="s">
        <v>439</v>
      </c>
      <c r="G36" s="60" t="s">
        <v>438</v>
      </c>
      <c r="H36" s="62"/>
    </row>
    <row r="37" spans="2:8" s="14" customFormat="1" ht="89.25">
      <c r="B37" s="40">
        <v>31</v>
      </c>
      <c r="C37" s="41" t="s">
        <v>331</v>
      </c>
      <c r="D37" s="42">
        <v>24.8</v>
      </c>
      <c r="E37" s="6" t="s">
        <v>367</v>
      </c>
      <c r="F37" s="64" t="s">
        <v>382</v>
      </c>
      <c r="G37" s="59"/>
      <c r="H37" s="63"/>
    </row>
    <row r="38" spans="2:8" ht="12.75">
      <c r="B38" s="30">
        <v>32</v>
      </c>
      <c r="C38" s="31" t="s">
        <v>332</v>
      </c>
      <c r="D38" s="32">
        <v>24</v>
      </c>
      <c r="E38" s="54" t="s">
        <v>375</v>
      </c>
      <c r="F38" s="60" t="s">
        <v>440</v>
      </c>
      <c r="G38" s="59" t="s">
        <v>418</v>
      </c>
      <c r="H38" s="62"/>
    </row>
    <row r="39" spans="2:8" ht="102">
      <c r="B39" s="30">
        <v>33</v>
      </c>
      <c r="C39" s="31" t="s">
        <v>333</v>
      </c>
      <c r="D39" s="32">
        <v>23.7</v>
      </c>
      <c r="E39" s="54" t="s">
        <v>401</v>
      </c>
      <c r="F39" s="60" t="s">
        <v>441</v>
      </c>
      <c r="G39" s="59" t="s">
        <v>403</v>
      </c>
      <c r="H39" s="62"/>
    </row>
    <row r="40" spans="2:8" ht="12.75">
      <c r="B40" s="30">
        <v>34</v>
      </c>
      <c r="C40" s="31" t="s">
        <v>334</v>
      </c>
      <c r="D40" s="32">
        <v>23.1</v>
      </c>
      <c r="E40" s="54" t="s">
        <v>364</v>
      </c>
      <c r="F40" s="60" t="s">
        <v>442</v>
      </c>
      <c r="G40" s="59" t="s">
        <v>404</v>
      </c>
      <c r="H40" s="62"/>
    </row>
    <row r="41" spans="2:8" ht="25.5">
      <c r="B41" s="30">
        <v>35</v>
      </c>
      <c r="C41" s="31" t="s">
        <v>335</v>
      </c>
      <c r="D41" s="32">
        <v>22.85</v>
      </c>
      <c r="E41" s="54" t="s">
        <v>365</v>
      </c>
      <c r="F41" s="60" t="s">
        <v>443</v>
      </c>
      <c r="G41" s="59" t="s">
        <v>407</v>
      </c>
      <c r="H41" s="62"/>
    </row>
    <row r="42" spans="2:8" s="14" customFormat="1" ht="76.5">
      <c r="B42" s="50">
        <v>36</v>
      </c>
      <c r="C42" s="51" t="s">
        <v>336</v>
      </c>
      <c r="D42" s="52">
        <v>21.9</v>
      </c>
      <c r="E42" s="55" t="s">
        <v>410</v>
      </c>
      <c r="F42" s="59" t="s">
        <v>381</v>
      </c>
      <c r="G42" s="59" t="s">
        <v>409</v>
      </c>
      <c r="H42" s="63"/>
    </row>
    <row r="43" spans="2:8" ht="89.25">
      <c r="B43" s="30">
        <v>37</v>
      </c>
      <c r="C43" s="31" t="s">
        <v>337</v>
      </c>
      <c r="D43" s="32">
        <v>21.175</v>
      </c>
      <c r="E43" s="54" t="s">
        <v>444</v>
      </c>
      <c r="F43" s="60" t="s">
        <v>445</v>
      </c>
      <c r="G43" s="59" t="s">
        <v>446</v>
      </c>
      <c r="H43" s="62"/>
    </row>
    <row r="44" spans="2:8" ht="25.5">
      <c r="B44" s="30">
        <v>38</v>
      </c>
      <c r="C44" s="31" t="s">
        <v>338</v>
      </c>
      <c r="D44" s="32">
        <v>21</v>
      </c>
      <c r="E44" s="54" t="s">
        <v>364</v>
      </c>
      <c r="F44" s="60" t="s">
        <v>447</v>
      </c>
      <c r="G44" s="59" t="s">
        <v>417</v>
      </c>
      <c r="H44" s="62"/>
    </row>
    <row r="45" spans="2:8" ht="25.5">
      <c r="B45" s="30">
        <v>39</v>
      </c>
      <c r="C45" s="31" t="s">
        <v>339</v>
      </c>
      <c r="D45" s="32">
        <v>20.95</v>
      </c>
      <c r="E45" s="54" t="s">
        <v>364</v>
      </c>
      <c r="F45" s="60" t="s">
        <v>448</v>
      </c>
      <c r="G45" s="59" t="s">
        <v>417</v>
      </c>
      <c r="H45" s="62"/>
    </row>
    <row r="46" spans="2:8" ht="51">
      <c r="B46" s="30">
        <v>40</v>
      </c>
      <c r="C46" s="31" t="s">
        <v>340</v>
      </c>
      <c r="D46" s="32">
        <v>20.75</v>
      </c>
      <c r="E46" s="54" t="s">
        <v>365</v>
      </c>
      <c r="F46" s="60" t="s">
        <v>451</v>
      </c>
      <c r="G46" s="60" t="s">
        <v>450</v>
      </c>
      <c r="H46" s="62"/>
    </row>
    <row r="47" spans="2:8" ht="12.75">
      <c r="B47" s="30">
        <v>41</v>
      </c>
      <c r="C47" s="31" t="s">
        <v>341</v>
      </c>
      <c r="D47" s="32">
        <v>20</v>
      </c>
      <c r="E47" s="54" t="s">
        <v>371</v>
      </c>
      <c r="F47" s="60" t="s">
        <v>449</v>
      </c>
      <c r="G47" s="60" t="s">
        <v>408</v>
      </c>
      <c r="H47" s="62"/>
    </row>
    <row r="48" spans="2:8" ht="165.75">
      <c r="B48" s="40">
        <v>42</v>
      </c>
      <c r="C48" s="41" t="s">
        <v>160</v>
      </c>
      <c r="D48" s="42">
        <v>31.6</v>
      </c>
      <c r="E48" s="6" t="s">
        <v>367</v>
      </c>
      <c r="F48" s="64" t="s">
        <v>385</v>
      </c>
      <c r="G48" s="60"/>
      <c r="H48" s="62"/>
    </row>
    <row r="49" spans="2:8" ht="153">
      <c r="B49" s="30">
        <v>43</v>
      </c>
      <c r="C49" s="31" t="s">
        <v>342</v>
      </c>
      <c r="D49" s="32">
        <v>19.05</v>
      </c>
      <c r="E49" s="54" t="s">
        <v>411</v>
      </c>
      <c r="F49" s="60" t="s">
        <v>0</v>
      </c>
      <c r="G49" s="60" t="s">
        <v>412</v>
      </c>
      <c r="H49" s="62"/>
    </row>
    <row r="50" spans="2:8" ht="25.5">
      <c r="B50" s="30">
        <v>44</v>
      </c>
      <c r="C50" s="31" t="s">
        <v>343</v>
      </c>
      <c r="D50" s="32">
        <v>19.04</v>
      </c>
      <c r="E50" s="54" t="s">
        <v>363</v>
      </c>
      <c r="F50" s="60" t="s">
        <v>1</v>
      </c>
      <c r="G50" s="60" t="s">
        <v>413</v>
      </c>
      <c r="H50" s="62"/>
    </row>
    <row r="51" spans="2:8" ht="25.5">
      <c r="B51" s="30">
        <v>45</v>
      </c>
      <c r="C51" s="31" t="s">
        <v>344</v>
      </c>
      <c r="D51" s="32">
        <v>19</v>
      </c>
      <c r="E51" s="54" t="s">
        <v>428</v>
      </c>
      <c r="F51" s="60" t="s">
        <v>2</v>
      </c>
      <c r="G51" s="60" t="s">
        <v>414</v>
      </c>
      <c r="H51" s="62"/>
    </row>
    <row r="52" spans="2:8" ht="25.5">
      <c r="B52" s="30">
        <v>46</v>
      </c>
      <c r="C52" s="31" t="s">
        <v>345</v>
      </c>
      <c r="D52" s="32">
        <v>18.15</v>
      </c>
      <c r="E52" s="54" t="s">
        <v>364</v>
      </c>
      <c r="F52" s="60" t="s">
        <v>3</v>
      </c>
      <c r="G52" s="60" t="s">
        <v>415</v>
      </c>
      <c r="H52" s="62"/>
    </row>
    <row r="53" spans="2:8" ht="178.5">
      <c r="B53" s="40">
        <v>47</v>
      </c>
      <c r="C53" s="41" t="s">
        <v>346</v>
      </c>
      <c r="D53" s="42">
        <v>17.5</v>
      </c>
      <c r="E53" s="6" t="s">
        <v>367</v>
      </c>
      <c r="F53" s="64" t="s">
        <v>383</v>
      </c>
      <c r="G53" s="60"/>
      <c r="H53" s="62"/>
    </row>
    <row r="54" spans="2:8" ht="25.5">
      <c r="B54" s="30">
        <v>48</v>
      </c>
      <c r="C54" s="31" t="s">
        <v>347</v>
      </c>
      <c r="D54" s="32">
        <v>17.5</v>
      </c>
      <c r="E54" s="54" t="s">
        <v>363</v>
      </c>
      <c r="F54" s="60" t="s">
        <v>5</v>
      </c>
      <c r="G54" s="60" t="s">
        <v>4</v>
      </c>
      <c r="H54" s="62"/>
    </row>
    <row r="55" spans="2:8" ht="25.5">
      <c r="B55" s="30">
        <v>49</v>
      </c>
      <c r="C55" s="31" t="s">
        <v>348</v>
      </c>
      <c r="D55" s="32">
        <v>17.35</v>
      </c>
      <c r="E55" s="54" t="s">
        <v>365</v>
      </c>
      <c r="F55" s="60" t="s">
        <v>7</v>
      </c>
      <c r="G55" s="60" t="s">
        <v>416</v>
      </c>
      <c r="H55" s="62"/>
    </row>
    <row r="56" spans="2:8" ht="51">
      <c r="B56" s="30">
        <v>50</v>
      </c>
      <c r="C56" s="31" t="s">
        <v>349</v>
      </c>
      <c r="D56" s="32">
        <v>16.85</v>
      </c>
      <c r="E56" s="54" t="s">
        <v>364</v>
      </c>
      <c r="F56" s="60" t="s">
        <v>6</v>
      </c>
      <c r="G56" s="60" t="s">
        <v>417</v>
      </c>
      <c r="H56" s="62"/>
    </row>
    <row r="57" spans="2:8" ht="12.75">
      <c r="B57" s="29">
        <v>51</v>
      </c>
      <c r="C57" s="34" t="s">
        <v>350</v>
      </c>
      <c r="D57" s="29">
        <v>16.525</v>
      </c>
      <c r="E57" s="54" t="s">
        <v>365</v>
      </c>
      <c r="F57" s="60" t="s">
        <v>18</v>
      </c>
      <c r="G57" s="60" t="s">
        <v>416</v>
      </c>
      <c r="H57" s="62"/>
    </row>
    <row r="58" spans="2:8" s="14" customFormat="1" ht="51">
      <c r="B58" s="50">
        <v>52</v>
      </c>
      <c r="C58" s="51" t="s">
        <v>351</v>
      </c>
      <c r="D58" s="52">
        <v>16.25</v>
      </c>
      <c r="E58" s="53" t="s">
        <v>372</v>
      </c>
      <c r="F58" s="59" t="s">
        <v>374</v>
      </c>
      <c r="G58" s="59" t="s">
        <v>420</v>
      </c>
      <c r="H58" s="63"/>
    </row>
    <row r="59" spans="2:8" ht="25.5">
      <c r="B59" s="30">
        <v>53</v>
      </c>
      <c r="C59" s="31" t="s">
        <v>352</v>
      </c>
      <c r="D59" s="32">
        <v>16.25</v>
      </c>
      <c r="E59" s="54" t="s">
        <v>365</v>
      </c>
      <c r="F59" s="60" t="s">
        <v>8</v>
      </c>
      <c r="G59" s="60" t="s">
        <v>399</v>
      </c>
      <c r="H59" s="62"/>
    </row>
    <row r="60" spans="2:8" ht="25.5">
      <c r="B60" s="32">
        <v>54</v>
      </c>
      <c r="C60" s="33" t="s">
        <v>353</v>
      </c>
      <c r="D60" s="30">
        <v>16.2</v>
      </c>
      <c r="E60" s="54" t="s">
        <v>365</v>
      </c>
      <c r="F60" s="60" t="s">
        <v>9</v>
      </c>
      <c r="G60" s="60" t="s">
        <v>421</v>
      </c>
      <c r="H60" s="62"/>
    </row>
    <row r="61" spans="2:8" ht="12.75">
      <c r="B61" s="32">
        <v>55</v>
      </c>
      <c r="C61" s="31" t="s">
        <v>354</v>
      </c>
      <c r="D61" s="32">
        <v>15.93</v>
      </c>
      <c r="E61" s="54" t="s">
        <v>364</v>
      </c>
      <c r="F61" s="60" t="s">
        <v>10</v>
      </c>
      <c r="G61" s="60" t="s">
        <v>422</v>
      </c>
      <c r="H61" s="62"/>
    </row>
    <row r="62" spans="2:8" ht="25.5">
      <c r="B62" s="32">
        <v>56</v>
      </c>
      <c r="C62" s="31" t="s">
        <v>355</v>
      </c>
      <c r="D62" s="32">
        <v>15.9</v>
      </c>
      <c r="E62" s="54" t="s">
        <v>370</v>
      </c>
      <c r="F62" s="60" t="s">
        <v>11</v>
      </c>
      <c r="G62" s="60" t="s">
        <v>423</v>
      </c>
      <c r="H62" s="62"/>
    </row>
    <row r="63" spans="2:8" ht="25.5">
      <c r="B63" s="32">
        <v>57</v>
      </c>
      <c r="C63" s="31" t="s">
        <v>356</v>
      </c>
      <c r="D63" s="32">
        <v>15.7</v>
      </c>
      <c r="E63" s="54" t="s">
        <v>365</v>
      </c>
      <c r="F63" s="60" t="s">
        <v>12</v>
      </c>
      <c r="G63" s="60" t="s">
        <v>399</v>
      </c>
      <c r="H63" s="62"/>
    </row>
    <row r="64" spans="2:8" ht="38.25">
      <c r="B64" s="32">
        <v>58</v>
      </c>
      <c r="C64" s="31" t="s">
        <v>357</v>
      </c>
      <c r="D64" s="32">
        <v>15.6</v>
      </c>
      <c r="E64" s="54" t="s">
        <v>365</v>
      </c>
      <c r="F64" s="60" t="s">
        <v>13</v>
      </c>
      <c r="G64" s="60" t="s">
        <v>424</v>
      </c>
      <c r="H64" s="62"/>
    </row>
    <row r="65" spans="2:8" ht="25.5">
      <c r="B65" s="32">
        <v>59</v>
      </c>
      <c r="C65" s="31" t="s">
        <v>358</v>
      </c>
      <c r="D65" s="32">
        <v>15.58</v>
      </c>
      <c r="E65" s="54" t="s">
        <v>15</v>
      </c>
      <c r="F65" s="60" t="s">
        <v>14</v>
      </c>
      <c r="G65" s="60" t="s">
        <v>425</v>
      </c>
      <c r="H65" s="62"/>
    </row>
    <row r="66" spans="2:8" ht="25.5">
      <c r="B66" s="32">
        <v>60</v>
      </c>
      <c r="C66" s="31" t="s">
        <v>359</v>
      </c>
      <c r="D66" s="32">
        <v>15.35</v>
      </c>
      <c r="E66" s="54" t="s">
        <v>365</v>
      </c>
      <c r="F66" s="60" t="s">
        <v>16</v>
      </c>
      <c r="G66" s="60" t="s">
        <v>426</v>
      </c>
      <c r="H66" s="62"/>
    </row>
    <row r="67" spans="2:8" ht="102">
      <c r="B67" s="40">
        <v>61</v>
      </c>
      <c r="C67" s="41" t="s">
        <v>360</v>
      </c>
      <c r="D67" s="42">
        <v>15.315</v>
      </c>
      <c r="E67" s="6" t="s">
        <v>367</v>
      </c>
      <c r="F67" s="64" t="s">
        <v>386</v>
      </c>
      <c r="G67" s="60"/>
      <c r="H67" s="62"/>
    </row>
    <row r="68" spans="2:8" ht="51">
      <c r="B68" s="32">
        <v>62</v>
      </c>
      <c r="C68" s="31" t="s">
        <v>361</v>
      </c>
      <c r="D68" s="32">
        <v>15.3</v>
      </c>
      <c r="E68" s="54" t="s">
        <v>365</v>
      </c>
      <c r="F68" s="60" t="s">
        <v>17</v>
      </c>
      <c r="G68" s="60" t="s">
        <v>427</v>
      </c>
      <c r="H68" s="62"/>
    </row>
    <row r="71" ht="12.75">
      <c r="B71" t="s">
        <v>395</v>
      </c>
    </row>
  </sheetData>
  <mergeCells count="3">
    <mergeCell ref="B3:F3"/>
    <mergeCell ref="B4:F4"/>
    <mergeCell ref="B5:F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Ernst &amp; Young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YourNameHere</dc:creator>
  <cp:keywords/>
  <dc:description/>
  <cp:lastModifiedBy>YourNameHere</cp:lastModifiedBy>
  <dcterms:created xsi:type="dcterms:W3CDTF">2008-10-26T10:46:25Z</dcterms:created>
  <dcterms:modified xsi:type="dcterms:W3CDTF">2008-10-30T09:01:29Z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